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fn.AGGREGATE" hidden="1">#NAME?</definedName>
    <definedName name="Z_275DFD7D_EE38_41C8_9025_B452DBD4B083_.wvu.PrintArea" localSheetId="0" hidden="1">'1'!$A$3:$F$66</definedName>
    <definedName name="Z_275DFD7D_EE38_41C8_9025_B452DBD4B083_.wvu.PrintTitles" localSheetId="0" hidden="1">'1'!$A:$E,'1'!$6:$7</definedName>
    <definedName name="_xlnm.Print_Titles" localSheetId="0">'1'!$A:$E,'1'!$6:$7</definedName>
    <definedName name="_xlnm.Print_Titles" localSheetId="2">'3'!$5:$8</definedName>
    <definedName name="_xlnm.Print_Titles" localSheetId="4">'5'!$10:$11</definedName>
    <definedName name="_xlnm.Print_Titles" localSheetId="5">'6'!$9:$10</definedName>
    <definedName name="_xlnm.Print_Area" localSheetId="0">'1'!$A$1:$F$66</definedName>
    <definedName name="_xlnm.Print_Area" localSheetId="2">'3'!$A$1:$Q$101</definedName>
    <definedName name="_xlnm.Print_Area" localSheetId="5">'6'!$A$1:$J$70</definedName>
  </definedNames>
  <calcPr fullCalcOnLoad="1"/>
</workbook>
</file>

<file path=xl/sharedStrings.xml><?xml version="1.0" encoding="utf-8"?>
<sst xmlns="http://schemas.openxmlformats.org/spreadsheetml/2006/main" count="899" uniqueCount="441">
  <si>
    <t>О828</t>
  </si>
  <si>
    <t>О829</t>
  </si>
  <si>
    <t>О421</t>
  </si>
  <si>
    <t>Всього</t>
  </si>
  <si>
    <t>з них</t>
  </si>
  <si>
    <t>оплата праці</t>
  </si>
  <si>
    <t>комунальні послуги та енергоносії</t>
  </si>
  <si>
    <t>ВСЬОГО</t>
  </si>
  <si>
    <t>(грн.)</t>
  </si>
  <si>
    <t>Загальний фонд</t>
  </si>
  <si>
    <t>Спеціальний фонд</t>
  </si>
  <si>
    <t>Разом</t>
  </si>
  <si>
    <t>Соціальний захист  та соціальне забезпечення населення</t>
  </si>
  <si>
    <t>Культура і мистецтво</t>
  </si>
  <si>
    <t>Освіта</t>
  </si>
  <si>
    <t>Фізична культура та спорт</t>
  </si>
  <si>
    <t>Код</t>
  </si>
  <si>
    <t>грн.</t>
  </si>
  <si>
    <t>О180</t>
  </si>
  <si>
    <t>Сільське і лісове господарство, рибне  господарство та мисливство</t>
  </si>
  <si>
    <t>Код функціональної класифікації видатків та кредитування бюджету</t>
  </si>
  <si>
    <t>видатки розвитку</t>
  </si>
  <si>
    <t>О111</t>
  </si>
  <si>
    <t>О810</t>
  </si>
  <si>
    <t>О910</t>
  </si>
  <si>
    <t>Найменування згідно
 з класифікацією доходів бюджету</t>
  </si>
  <si>
    <t>в т.ч. бюджет розвитку</t>
  </si>
  <si>
    <t>Податкові надходження  </t>
  </si>
  <si>
    <t>Разом доходів</t>
  </si>
  <si>
    <t>Житлово-комунальне господарство</t>
  </si>
  <si>
    <t>О620</t>
  </si>
  <si>
    <t>О456</t>
  </si>
  <si>
    <t>Місцеві податки</t>
  </si>
  <si>
    <t>Податок на майно</t>
  </si>
  <si>
    <t>Земельний податок з юридичних осіб  </t>
  </si>
  <si>
    <t>Орендна плата з юридичних осіб  </t>
  </si>
  <si>
    <t>Єдиний податок  </t>
  </si>
  <si>
    <t>Єдиний податок з юридичних осіб </t>
  </si>
  <si>
    <t xml:space="preserve">Код  програмної  класифікації видатків та кредитування місцевих бюджетів </t>
  </si>
  <si>
    <t>Організаційне, інформаційно-аналітичне та метеріально-технічне  забезпечення діяльності обласної ради, районної ради, районної у місті ради ( у разі її створення), міської, селищної, сільскої рад та їх виконавчих комітетів</t>
  </si>
  <si>
    <t>1000</t>
  </si>
  <si>
    <t>Функціонування клубів підлітків за місцем проживання</t>
  </si>
  <si>
    <t>за рахунок коштів переданих із загального фонду бюджету</t>
  </si>
  <si>
    <t xml:space="preserve">Код </t>
  </si>
  <si>
    <t>600000</t>
  </si>
  <si>
    <t>Фінансування за активними операціями</t>
  </si>
  <si>
    <t>602100</t>
  </si>
  <si>
    <t>Зміна обсягу готівкових коштів на початок періоду</t>
  </si>
  <si>
    <t>602400</t>
  </si>
  <si>
    <t>Всього за типом боргового зобов'язання</t>
  </si>
  <si>
    <t>Найменування згідно з класифікацією фінансування бюджету</t>
  </si>
  <si>
    <t>200000</t>
  </si>
  <si>
    <t>Внутрішнє фінансування</t>
  </si>
  <si>
    <t>Фінансування за рахунок зміни залишків коштів бюджетів</t>
  </si>
  <si>
    <t>208100</t>
  </si>
  <si>
    <t>Фінансування за рахунок зміни залишків коштів бюджетів на початок  періоду</t>
  </si>
  <si>
    <t>208400</t>
  </si>
  <si>
    <t>Кошти, що передаються із загального фонду бюджету до бюджету розвитку (спеціального фонду) </t>
  </si>
  <si>
    <t>Всього за типом кредитора</t>
  </si>
  <si>
    <t>Зміни обсягів бюджетних коштів</t>
  </si>
  <si>
    <t>О150</t>
  </si>
  <si>
    <t>Державне управління</t>
  </si>
  <si>
    <t>Надання дошкільної освіти</t>
  </si>
  <si>
    <t>Інші заходи у сфері соціального захисту і соціального забезпечення</t>
  </si>
  <si>
    <t>Забезпечення діяльності палаців i будинків культури, клубів, центрів дозвілля та iнших клубних закладів</t>
  </si>
  <si>
    <t>Інші заходи в галузі культури і мистецтва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</si>
  <si>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</si>
  <si>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</si>
  <si>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Забезпечення збору та вивезення сміття і відходів</t>
  </si>
  <si>
    <t>Організація благоустрою населених пунктів</t>
  </si>
  <si>
    <t>Здійснення  заходів із землеустрою</t>
  </si>
  <si>
    <t>О443</t>
  </si>
  <si>
    <t>Утримання та розвиток автомобільних доріг та дорожньої інфраструктури за рахунок коштів місцевого бюджету</t>
  </si>
  <si>
    <t>8100</t>
  </si>
  <si>
    <t>Захист населення і територій від надзвичайних ситуацій техногенного та природного характеру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</si>
  <si>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</si>
  <si>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</si>
  <si>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
згідно з відомчою і програмною класифікаціями видатків та кредитування місцевого бюджету</t>
  </si>
  <si>
    <t>Усього</t>
  </si>
  <si>
    <t>видатки споживання</t>
  </si>
  <si>
    <t>у тому числі бюджет розвитку</t>
  </si>
  <si>
    <t>О100000</t>
  </si>
  <si>
    <t>О110000</t>
  </si>
  <si>
    <t>О110100</t>
  </si>
  <si>
    <t>О100</t>
  </si>
  <si>
    <t>О110150</t>
  </si>
  <si>
    <t>О113000</t>
  </si>
  <si>
    <t>О113242</t>
  </si>
  <si>
    <t>О114000</t>
  </si>
  <si>
    <t>О114060</t>
  </si>
  <si>
    <t>О114082</t>
  </si>
  <si>
    <t>О115011</t>
  </si>
  <si>
    <t>О115012</t>
  </si>
  <si>
    <t>О116000</t>
  </si>
  <si>
    <t>О116014</t>
  </si>
  <si>
    <t>О116030</t>
  </si>
  <si>
    <t>О117100</t>
  </si>
  <si>
    <t>О117130</t>
  </si>
  <si>
    <t>О117400</t>
  </si>
  <si>
    <t>О117461</t>
  </si>
  <si>
    <t>О118100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</si>
  <si>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 )</t>
  </si>
  <si>
    <t>О113140</t>
  </si>
  <si>
    <t>О119000</t>
  </si>
  <si>
    <t>Міжбюджетні трансферти</t>
  </si>
  <si>
    <t>О119150</t>
  </si>
  <si>
    <t>О119130</t>
  </si>
  <si>
    <t>Дотація з місцевого бюджету на здійснення переданих видатків з утримання закладів освіти та охорони здоров'я за рахунок відповідної додаткової дотації з державного бюджету</t>
  </si>
  <si>
    <t xml:space="preserve">
"Про місцевий бюджет  на 20__ рік"</t>
  </si>
  <si>
    <t>Сільський голова</t>
  </si>
  <si>
    <t xml:space="preserve">Сільський голова                                            </t>
  </si>
  <si>
    <t>програма соціально-економічного розвитку територіальної громади на 2019-2020 роки</t>
  </si>
  <si>
    <t>О117300</t>
  </si>
  <si>
    <t>Будівництво та регіональний розвиток</t>
  </si>
  <si>
    <t>Інші  дотації з місцевого бюджету</t>
  </si>
  <si>
    <t>О113132</t>
  </si>
  <si>
    <t>О490</t>
  </si>
  <si>
    <t>Виконання інвестиційних проектів в рамках здійснення заходів щодо соціально-економічного розвитку окремих територій</t>
  </si>
  <si>
    <t>Інші субвенції з місцевого бюджету</t>
  </si>
  <si>
    <t>О119770</t>
  </si>
  <si>
    <t>О116020</t>
  </si>
  <si>
    <t xml:space="preserve">Забезпечення функціонування підприємств, установ та організацій, що виробляють, виконують та надають житлово-комунальні послуги </t>
  </si>
  <si>
    <t>О112000</t>
  </si>
  <si>
    <t>2000</t>
  </si>
  <si>
    <t>Охорона здоров’я</t>
  </si>
  <si>
    <t>О112111</t>
  </si>
  <si>
    <t>Первинна медична допомога населенню, що надається центрами первинної медичної(медико-санітарної)допомоги</t>
  </si>
  <si>
    <t>О725</t>
  </si>
  <si>
    <t>О117363</t>
  </si>
  <si>
    <t>9770</t>
  </si>
  <si>
    <t>Код типової програмноїкласифікації видатків та кредитування місцевих бюджетів</t>
  </si>
  <si>
    <t>Найменування згідно з відомчою і програмною класифікацією видатків та кредитування місцевого бюджету</t>
  </si>
  <si>
    <t>Обсяг видатків бюджету розвитку, гривень</t>
  </si>
  <si>
    <t>Найменування об'єкта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</si>
  <si>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</si>
  <si>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об’єктв, гривень</t>
  </si>
  <si>
    <t>Рівень готовності об’єкта на кінець бюджетного періоду, %</t>
  </si>
  <si>
    <t>Обсяг видатків наступних бюджетних періодів для завершення об’єкта, гривень</t>
  </si>
  <si>
    <t>Найменування згідно з відомчою і програмною класифікаціями видатків та кредитування місцевого бюджету</t>
  </si>
  <si>
    <t>Найменування місцевої/регіональної/ програми</t>
  </si>
  <si>
    <t>Дата та номер документу, яким вона затверджена</t>
  </si>
  <si>
    <t>в тому числі бюджет розвитку</t>
  </si>
  <si>
    <t>усього</t>
  </si>
  <si>
    <t>у т.ч. бюджет розвитку</t>
  </si>
  <si>
    <t>О118340</t>
  </si>
  <si>
    <t>О540</t>
  </si>
  <si>
    <t>Природоохоронні заходи за рахунок цільових фондів</t>
  </si>
  <si>
    <t>Розроблення схем планування та забудови територій (містобудівної документації)</t>
  </si>
  <si>
    <t>О117350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</si>
  <si>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</si>
  <si>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</si>
  <si>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</si>
  <si>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Внутрішні податки на товари та послуги  </t>
  </si>
  <si>
    <t>Акцизний податок з ввезених на митну територію України підакцизних товарів (продукції) </t>
  </si>
  <si>
    <t>Пальне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</si>
  <si>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</si>
  <si>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Орендна плата з фізичних осіб </t>
  </si>
  <si>
    <t>Транспортний податок з фізичних осіб </t>
  </si>
  <si>
    <t>Єдиний податок з фізичних осіб </t>
  </si>
  <si>
    <t>Неподаткові надходження  </t>
  </si>
  <si>
    <t>Інші неподаткові надходження  </t>
  </si>
  <si>
    <t>Забезпечення діяльності місцевої пожежної охорони</t>
  </si>
  <si>
    <t>О320</t>
  </si>
  <si>
    <t>О118130</t>
  </si>
  <si>
    <t>8200</t>
  </si>
  <si>
    <t>Громадський порядок та безпека</t>
  </si>
  <si>
    <t>О380</t>
  </si>
  <si>
    <t>О118230</t>
  </si>
  <si>
    <t>Інші заходи громадського порядку та безпеки</t>
  </si>
  <si>
    <t>О119800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</si>
  <si>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</si>
  <si>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</si>
  <si>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О117362</t>
  </si>
  <si>
    <t>Виконання інвестиційних проектів в рамках формування інфраструктури об'єднаних територіальних громад</t>
  </si>
  <si>
    <t>О990</t>
  </si>
  <si>
    <t>Забезпечення діяльності інклюзивно-ресурсних центрів</t>
  </si>
  <si>
    <t>О118300</t>
  </si>
  <si>
    <t>8300</t>
  </si>
  <si>
    <t>Охорона навколишнього природного середовища</t>
  </si>
  <si>
    <t>О117368</t>
  </si>
  <si>
    <t>Податок на доходи фізичних осіб, що сплачується фізичними особами за результатами річного декларування</t>
  </si>
  <si>
    <t>Акцизний податок з вироблених в Україні підакцизних товарів (продукції)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</si>
  <si>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</si>
  <si>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</si>
  <si>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</si>
  <si>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</si>
  <si>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</si>
  <si>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</si>
  <si>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Акцизний податок з реалізації суб`єктами господарювання роздрібної торгівлі підакцизних товарів 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</si>
  <si>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</si>
  <si>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</si>
  <si>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</si>
  <si>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Виконання інвестиційних проектів за рахунок субвенцій з інших бюджетів</t>
  </si>
  <si>
    <t>Транспорт, дорожнє господарство, зв'язок, телекомунікації та інформатика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</si>
  <si>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</si>
  <si>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</si>
  <si>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</si>
  <si>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Земельний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</si>
  <si>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</si>
  <si>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О600000</t>
  </si>
  <si>
    <t>О610000</t>
  </si>
  <si>
    <t>О610100</t>
  </si>
  <si>
    <t>О610160</t>
  </si>
  <si>
    <t>О160</t>
  </si>
  <si>
    <t>Керівництво і управління у відповідній сфері у містах (місті Києві), селищах, селах, об’єднаних територіальних громадах</t>
  </si>
  <si>
    <t>О611000</t>
  </si>
  <si>
    <t>О611161</t>
  </si>
  <si>
    <t xml:space="preserve">Забезпечення діяльності інших закладів у сфері освіти </t>
  </si>
  <si>
    <t>О611170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</si>
  <si>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</si>
  <si>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О640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</si>
  <si>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</si>
  <si>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</si>
  <si>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</si>
  <si>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Офіційні трансферти  </t>
  </si>
  <si>
    <t>Від органів державного управління  </t>
  </si>
  <si>
    <t>Всього доходів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</si>
  <si>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</si>
  <si>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</si>
  <si>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</si>
  <si>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</si>
  <si>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О117330</t>
  </si>
  <si>
    <t>Будівництво інших об'єктів комунальної власності</t>
  </si>
  <si>
    <t>О118200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</si>
  <si>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</si>
  <si>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О119410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</si>
  <si>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</si>
  <si>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О611010</t>
  </si>
  <si>
    <t>О611020</t>
  </si>
  <si>
    <t>О921</t>
  </si>
  <si>
    <t>О960</t>
  </si>
  <si>
    <t>О614000</t>
  </si>
  <si>
    <t>О614060</t>
  </si>
  <si>
    <t>О614082</t>
  </si>
  <si>
    <t>О614030</t>
  </si>
  <si>
    <t>О824</t>
  </si>
  <si>
    <t>Забезпечення діяльності бібліотек</t>
  </si>
  <si>
    <t>Надходження бюджетних установ від реалізації в установленому порядку майна (крім нерухомого майна)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</si>
  <si>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</si>
  <si>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О611150</t>
  </si>
  <si>
    <t>Методичне забезпечення діяльності навчальних закладів</t>
  </si>
  <si>
    <t>О117600</t>
  </si>
  <si>
    <t>7600</t>
  </si>
  <si>
    <t>Членські внески до асоціацій органів місцевого самоврядування</t>
  </si>
  <si>
    <t>О117680</t>
  </si>
  <si>
    <t>Інші програми та заходи, пов'язані з економічною діяльністю</t>
  </si>
  <si>
    <t>О113210</t>
  </si>
  <si>
    <t>Організація та проведення громадських робіт</t>
  </si>
  <si>
    <t>О112152</t>
  </si>
  <si>
    <t>О763</t>
  </si>
  <si>
    <t>Інші програми та заходи у сфері охорони здоров'я</t>
  </si>
  <si>
    <t>Білокриницька сільська рада</t>
  </si>
  <si>
    <t>Відділ освіти, культури, молоді та спорту Білокриницької сільської ради</t>
  </si>
  <si>
    <t>О613000</t>
  </si>
  <si>
    <t>0613132</t>
  </si>
  <si>
    <t>в.т.ч. за рахунок додаткової дотації з місцевого бюджету на здійснення переданихз державного бюджету видатківз утримання закладів освіти та охорони здоров'за рахунок відповідної дотації з державного бюджету</t>
  </si>
  <si>
    <t>в.т.ч. за рахунок коштів сільського бюджету</t>
  </si>
  <si>
    <t>в.т.ч.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бюджету(видатки споживання)</t>
  </si>
  <si>
    <t>О615000</t>
  </si>
  <si>
    <t>0615011</t>
  </si>
  <si>
    <t>Надходження коштів пайової участі у розвитку інфраструктури населеного пункту</t>
  </si>
  <si>
    <t>О113032</t>
  </si>
  <si>
    <t>Надання пільг окремим категоріям гроиадян з оплати послуг звязку</t>
  </si>
  <si>
    <t>до рішення Білокриницької сільської  ради</t>
  </si>
  <si>
    <t>до рішення Білокриницької сільської ради</t>
  </si>
  <si>
    <t>2021 рік</t>
  </si>
  <si>
    <t xml:space="preserve">Білокриницька сільська рада </t>
  </si>
  <si>
    <t>програма соціально-економічного розвитку територіальної громади на 2021-2025 роки</t>
  </si>
  <si>
    <t>Рішення Білокриницької сільської ради №______ від ________ку</t>
  </si>
  <si>
    <t>Тетяна  ГОНЧАРУК</t>
  </si>
  <si>
    <t>Тетяна ГОНЧАРУК</t>
  </si>
  <si>
    <t>І. Трансферти до загального фонду бюджету</t>
  </si>
  <si>
    <t>загальний фонд</t>
  </si>
  <si>
    <t>спеціальний фонд</t>
  </si>
  <si>
    <t>І. Трансферти із загального фонду бюджету</t>
  </si>
  <si>
    <t>ІІ. Трансферти із спеціального фонду бюджету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</si>
  <si>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</si>
  <si>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</si>
  <si>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</si>
  <si>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 рахунок коштів місцевого бюджету</t>
  </si>
  <si>
    <t xml:space="preserve">Утримання клубів для підлітків за місцем проживання
</t>
  </si>
  <si>
    <t xml:space="preserve">                           Додаток  1</t>
  </si>
  <si>
    <t>територіальної громади на 2021 рік"</t>
  </si>
  <si>
    <t>Відділ освіти, сім"ї, молоді,спорту,культури та туризму Білокриницької сільської ради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</si>
  <si>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бюджету( на оплату праці)</t>
  </si>
  <si>
    <r>
      <rPr>
        <u val="single"/>
        <sz val="11"/>
        <rFont val="Times New Roman"/>
        <family val="1"/>
      </rPr>
      <t xml:space="preserve">17548000000 </t>
    </r>
    <r>
      <rPr>
        <sz val="11"/>
        <rFont val="Times New Roman"/>
        <family val="1"/>
      </rPr>
      <t xml:space="preserve"> код бюджету</t>
    </r>
  </si>
  <si>
    <t>О113160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</si>
  <si>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</si>
  <si>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спеціальної освіти мистецькими школами</t>
  </si>
  <si>
    <t>О611080</t>
  </si>
  <si>
    <t>Фінансовий відділ Білокриницької сільської ради</t>
  </si>
  <si>
    <t>О133</t>
  </si>
  <si>
    <t>Резервний фонд місцевого бюджету</t>
  </si>
  <si>
    <t>Рішення Білокриницької сільської ради № від  _______року</t>
  </si>
  <si>
    <t>програма соціально-економічного розвитку сіл Білокриницької сільської ради  на 2021 рік</t>
  </si>
  <si>
    <t>О611021</t>
  </si>
  <si>
    <t>Надання загальної середньої освіти закладами загальної середньої освіти</t>
  </si>
  <si>
    <t>О611140</t>
  </si>
  <si>
    <t>Інші програми, заклади та заходи у сфері освіти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</si>
  <si>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 </t>
  </si>
  <si>
    <t xml:space="preserve">Інші програми та заходи, пов'язані з економічною діяльністю </t>
  </si>
  <si>
    <t>сільської територіальної громади на 2021 рік"</t>
  </si>
  <si>
    <t>0100000</t>
  </si>
  <si>
    <t>0110000</t>
  </si>
  <si>
    <t>Рішення Білокриницької сільської ради №37 від  24.12.2020року</t>
  </si>
  <si>
    <t>Рішення Білокриницької сільської ради №32 від  24.12.2020року</t>
  </si>
  <si>
    <t>0600000</t>
  </si>
  <si>
    <t>0610000</t>
  </si>
  <si>
    <t>Програма розвитку підліткового клубу при Білокриницькій сільській раді на 2021 рік</t>
  </si>
  <si>
    <t>3700000</t>
  </si>
  <si>
    <t>3710000</t>
  </si>
  <si>
    <t>0180</t>
  </si>
  <si>
    <t>Рішення Білокриницької сільської ради №34 від  24.12.2020року</t>
  </si>
  <si>
    <r>
      <rPr>
        <u val="single"/>
        <sz val="12"/>
        <rFont val="Times New Roman"/>
        <family val="1"/>
      </rPr>
      <t>17548000000 код б</t>
    </r>
    <r>
      <rPr>
        <sz val="12"/>
        <rFont val="Times New Roman"/>
        <family val="1"/>
      </rPr>
      <t>юджету</t>
    </r>
  </si>
  <si>
    <t>О611200</t>
  </si>
  <si>
    <t>О611060</t>
  </si>
  <si>
    <t>О611061</t>
  </si>
  <si>
    <t>в.т.ч. за рахунок залишку освітньої субвенції з державного бюджету</t>
  </si>
  <si>
    <t xml:space="preserve"> 
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</si>
  <si>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в.т.ч. за рахунок коштів  з місцевого бюджету</t>
  </si>
  <si>
    <t xml:space="preserve"> 
Надання загальної середньої освіти закладами загальної середгьої освіти </t>
  </si>
  <si>
    <t>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(видатки на лікування хворих на цукровий діабет інсуліном та нецукровий діабет десмопресином)</t>
  </si>
  <si>
    <t>"Про внесення змін до бюджету Білокриницької сільської</t>
  </si>
  <si>
    <t xml:space="preserve">Надання загальної середньої освіти закладами загальної середгьої освіти </t>
  </si>
  <si>
    <t>Нормативно-грошова оцінка земель по с.Городище</t>
  </si>
  <si>
    <t>"Про внесення змін до бюджету</t>
  </si>
  <si>
    <t xml:space="preserve">
Надання загальної середньої освіти закладами загальної середгьої освіти </t>
  </si>
  <si>
    <t>О117670</t>
  </si>
  <si>
    <t>Оздоровлення та відпочинок дітей (крім заходів з оздоровлення дітей,що здійснюються за рахунок коштів на оздоровлення громадян ,які постраждали внаслідок Чорнобильської катастрофи)</t>
  </si>
  <si>
    <t>Внески до статутного капіталу суб`єктів господарювання</t>
  </si>
  <si>
    <t>Рішення Білокриницької сільської ради №34 від 24.12.2020року</t>
  </si>
  <si>
    <t>Рішення Білокриницької сільської ради №82 від 04.03.2021року</t>
  </si>
  <si>
    <t>Рішення Білокриницької сільської ради №80 від 04.03.2021року</t>
  </si>
  <si>
    <t>Рішення Білокриницької сільської ради №77 від  04.03.2021року</t>
  </si>
  <si>
    <t>Рішення Білокриницької сільської ради №31 від  24.12.2020року</t>
  </si>
  <si>
    <t>Рішення Білокриницької сільської ради №1184 від 19.06.2020року</t>
  </si>
  <si>
    <t>Рішення Білокриницької сільської ради №33 від  24.12.2020року</t>
  </si>
  <si>
    <t>Програма оргнізації  суспільно корисних робіт для порушників,на яких судом накладено адміністративне стягнення у вигляді виконання суспільно корисних робіт по Білокриницькій сільській раді на 2021 рік</t>
  </si>
  <si>
    <t>Програма фінансової підтримки комунального підприємства Білокриницької сільської ради та здійснення внесків до їх статутногокапіталу на 2021-2023 роки</t>
  </si>
  <si>
    <t>Капітальний ремонт частини внутрішніх приміщень будівлі Білокриницької сільської ради за адресою: Рівненська           обл., Рівненський р-н, с. Біла Криниця, вул. Рівненська, 94</t>
  </si>
  <si>
    <t>Капітальний ремонт частини покрівлі приміщення  Білокриницького ліцею Білокриницької сільської ради за адресою: вул.Радгоспна, 45,  с.Біла Криниця, Рівненський район, Рівненська область.</t>
  </si>
  <si>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</si>
  <si>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</si>
  <si>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Міжбюджетні трансферти на 2021 рік</t>
  </si>
  <si>
    <t>17548000000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</si>
  <si>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</si>
  <si>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</si>
  <si>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</si>
  <si>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</si>
  <si>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</si>
  <si>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</si>
  <si>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17100000000</t>
  </si>
  <si>
    <t>Обласний бюджет Рівненської області</t>
  </si>
  <si>
    <t>X</t>
  </si>
  <si>
    <t xml:space="preserve">УСЬОГО за розділом І та ІІ, у тому числі: 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</si>
  <si>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</si>
  <si>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</si>
  <si>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</si>
  <si>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</si>
  <si>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3719430</t>
  </si>
  <si>
    <t>9430</t>
  </si>
  <si>
    <t>17522000000</t>
  </si>
  <si>
    <t>Бюджет Клеванської селищної територіальної громади</t>
  </si>
  <si>
    <t>3719770</t>
  </si>
  <si>
    <t>3719800</t>
  </si>
  <si>
    <t>9800</t>
  </si>
  <si>
    <t>Розподіл витрат місцевого бюджету на реалізацію місцевих/регіональних програм у 2021 році</t>
  </si>
  <si>
    <t>Городищенська виправна колонія №96 для вирішення комунально побутових умов</t>
  </si>
  <si>
    <t>Рівненський районний відділ поліції ГУ НП України в Рівненській області на придбання ПММ</t>
  </si>
  <si>
    <t>Головне управління НП в Рівненській області для придбання службового автомобіля "Renault Duster"</t>
  </si>
  <si>
    <t>Управління СБУ в Рівненській області на придбання ПММ для Рівненського районного відділу (з дислокацією у м. Здолбунів Рівненської обл.)</t>
  </si>
  <si>
    <t>Фінансування   місцевого бюджету   на 2021 рік</t>
  </si>
  <si>
    <t>Програма матеріальної підтримки найбільш незахищених верств населення на 2021-2025роки</t>
  </si>
  <si>
    <t>Програма оздоровлення та відпочинку дітей Білокриницької сільської ради Рівненської області Рівненського району на 2021 рік</t>
  </si>
  <si>
    <t>Програма соціально-економічного розвитку сіл Білокриницької сільської ради  на 2021 рік</t>
  </si>
  <si>
    <t>Програма захисту населення і територій від надзвичайних ситуацій та забезпечення організації заходів пожежної, техногенної безпеки на 2021-2025 роки</t>
  </si>
  <si>
    <t>Програма "Безпековий простір" на 2020-2025 р.р.</t>
  </si>
  <si>
    <t>Рішення Білокриницької сільської ради №77 від 04.03.2021року</t>
  </si>
  <si>
    <t>Доходи місцевого  бюджету  2021 рік</t>
  </si>
  <si>
    <t xml:space="preserve">"Про внесення змін до бюджету Білокриницької </t>
  </si>
  <si>
    <r>
      <rPr>
        <b/>
        <u val="single"/>
        <sz val="12"/>
        <rFont val="Times New Roman"/>
        <family val="1"/>
      </rPr>
      <t xml:space="preserve">17548000000 </t>
    </r>
    <r>
      <rPr>
        <b/>
        <sz val="12"/>
        <rFont val="Times New Roman"/>
        <family val="1"/>
      </rPr>
      <t xml:space="preserve">      </t>
    </r>
    <r>
      <rPr>
        <sz val="12"/>
        <rFont val="Times New Roman"/>
        <family val="1"/>
      </rPr>
      <t xml:space="preserve">                   код бюджету</t>
    </r>
  </si>
  <si>
    <r>
      <rPr>
        <b/>
        <u val="single"/>
        <sz val="12"/>
        <rFont val="Arial"/>
        <family val="2"/>
      </rPr>
      <t xml:space="preserve">17548000000 </t>
    </r>
    <r>
      <rPr>
        <sz val="12"/>
        <rFont val="Arial"/>
        <family val="2"/>
      </rPr>
      <t xml:space="preserve">  код бюджету</t>
    </r>
  </si>
  <si>
    <t xml:space="preserve"> Субвенція з державного бюджету місцевим бюджетам на здійснення заходів щодо соціально-економічного розвитку окремих територій.</t>
  </si>
  <si>
    <t>О113033</t>
  </si>
  <si>
    <t>Компенсаційні виплати на пільговий  проїзд автомобільним транспортом окремим категоріям громадян</t>
  </si>
  <si>
    <t>О116071</t>
  </si>
  <si>
    <t>Відшкодування різниці між розміром ціни (тарифу) на житлово-комунальні послуги,що затверджувались або погоджувались рішенням місцевого органу виконавчої влади та органу місцевого самоврядування та  розміром  економічно обгрунтованих витрат на їх виробництво</t>
  </si>
  <si>
    <t>О617300</t>
  </si>
  <si>
    <t>0617363</t>
  </si>
  <si>
    <t>Інші субвенції з місцевого бюджету/Районний бюджет Рівненського району (на забезпечення діяльності Рівненської районної організації Всеукраїнського фізкультурно-спортивного товариства "Колос")</t>
  </si>
  <si>
    <t>Інші субвенції з місцевого бюджету/Районний бюджет Рівненського району (Управлінню соціального захисту населення Рівненської райдержадміністрації)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</si>
  <si>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</si>
  <si>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О611181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</si>
  <si>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</si>
  <si>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О611182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</si>
  <si>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</si>
  <si>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 xml:space="preserve">Капітальний ремонт дворової території по вул.Рівненська,94,  с.Біла Криниця Рівненського району Рівненської області </t>
  </si>
  <si>
    <t xml:space="preserve">Придбання багатофункціональних принтерів </t>
  </si>
  <si>
    <t>Виготовлення проектно-кошторисної  документації на кап ремонт дорожнього покриття по вул.Набережна  в с.Шубків.</t>
  </si>
  <si>
    <t>Капітальний ремонт частини дворової території ДНЗ на вул.Грушевського,1 в с.Біла Криниця</t>
  </si>
  <si>
    <t>0</t>
  </si>
  <si>
    <t>Капітальне будівництво мультифункціонального майданчика для занять ігровими видами спорту на території Шубківського ліцею Білокриницької сільської ради за адресою :с.Шубків,вул.Незалежності,24 Рівненського району Рівненської області</t>
  </si>
  <si>
    <t xml:space="preserve">придбання  компютерного обладнання,мультимедійного обладнання  для початкових класів за новими методиками  відповідно до концепції НУШ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</si>
  <si>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</si>
  <si>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О611210</t>
  </si>
  <si>
    <t xml:space="preserve"> Програма розвитку та фінансової підтримки КП "Рівненський РЦ ПМСД" Рівненської районної ради на 2021-2022 роки</t>
  </si>
  <si>
    <t xml:space="preserve">                                                  Рішення Білокриницької сільської ради №203 від 07.06.2021 року</t>
  </si>
  <si>
    <t>Рішення Білокриницької сільської ради №205від  07.06.2021року</t>
  </si>
  <si>
    <t>Рішення Білокриницької сільської ради №89 від 04.03.2021року</t>
  </si>
  <si>
    <t>Рішення Білокриницької сільської ради №205 від 07.06.2021року</t>
  </si>
  <si>
    <t xml:space="preserve">Програма соціально-економічного розвитку сіл Білокриницької сільської ради  на 2021 рік                                         Програми  утримання та ремонту автомобільних доріг по
Білокриницькій сільській  раді 
</t>
  </si>
  <si>
    <t>Рішення Білокриницької сільської ради №205 від 07.06.2021року                                                      Рішення Білокриницької сільської ради №204 від 07.06.2021року</t>
  </si>
  <si>
    <t>Рішення Білокриницької сільської ради №34 від  24.12.2020року               Рішення Білокриницької сільської ради №205від  07.06.2021року</t>
  </si>
  <si>
    <t xml:space="preserve">Програма матеріальної підтримки найбільш незахищених верств населення на 2021-2025роки                                                   Програма соціально-економічного розвитку сіл Білокриницької сільської ради  на 2021 рік                                       </t>
  </si>
  <si>
    <t xml:space="preserve">Програма соціально-економічного розвитку сіл Білокриницької сільської ради  на 2021 рік                                         Програма оздоровлення та відпочинку дітей Білокриницькій сільській  раді  на 2021 рік 
</t>
  </si>
  <si>
    <t>Рішення Білокриницької сільської ради №205від  07.06.2021року                               Рішення Білокриницької сільської ради №82 від 04.03.2021року</t>
  </si>
  <si>
    <t>до рішення  Білокриницької сільської  ради "Про  зміни до бюджету Білокриницької сільської територіальної громади на 2021 рік"  
від 13 липня  2021 року №</t>
  </si>
  <si>
    <t xml:space="preserve">до рішення  Білокриницької сільської  ради"Про внесення змін до  бюджету Білокриницької сільської  територіальної громади на 2021 рік"
від 13 липня 2021 року № </t>
  </si>
  <si>
    <t>Податок на доходи фізичних осіб з грошового забезпечення,грошових винагород та інших виплат,одержаних військовослужбовцями та особами рядового і начальницького складу, що сплачується податковими агентами</t>
  </si>
  <si>
    <t>від 13 липня  2021 року №</t>
  </si>
  <si>
    <t xml:space="preserve">від  13 липня 2020 року № </t>
  </si>
  <si>
    <t>Проведення топографо-геодезичних робіт с.Дуби Рівненського району.</t>
  </si>
  <si>
    <t>Коригування плану зонування території с.Городище; план зонування території в с.Гориньград Перший , с.Рисвянка,с.Дуби,с.Шубків,с.Гориньград Другий</t>
  </si>
  <si>
    <t>Виготовлення проектно-кошторисної  документації на кап ремонт дорожнього покриття по вул.Шевченка в с.Шубків.</t>
  </si>
  <si>
    <t>Капітальний ремонт покриття вул.Піщана  в  с.Глинки Рівненського району</t>
  </si>
  <si>
    <t>Капітальний ремонт покриття вул.Київська від місцевого проїзду автодороги М06 до буд.№6б в  с.Антопіль Рівненського району</t>
  </si>
  <si>
    <t>Виготовлення проектно-кошторисної  документації на капітальний ремонт даху клубу  с.Городище</t>
  </si>
  <si>
    <t>Виготовлення проектно-кошторисної  документації на капітальний ремонт даху Городищенської АЗПСМ</t>
  </si>
  <si>
    <t>Білокриницької сільської територіальної громади на 2021 рік" від 13.07.2021року №</t>
  </si>
  <si>
    <r>
      <t>Програма  "Відшкодування сільськогосподарському комунальному підприємству "Шубківське"Білокриницької  сільської ради різниці  в тарифах на послуги поводження з побутовими відходами,  централізованого водопостачання та централізованого водовідведення для населення сільської ради</t>
    </r>
    <r>
      <rPr>
        <sz val="12"/>
        <rFont val="Calibri"/>
        <family val="2"/>
      </rPr>
      <t>"</t>
    </r>
    <r>
      <rPr>
        <sz val="12"/>
        <rFont val="Times New Roman"/>
        <family val="1"/>
      </rPr>
      <t xml:space="preserve"> у 2021 році</t>
    </r>
  </si>
  <si>
    <t>Відділенню поліції №1 Рівненського  РУП  ГУНП   в   Рівненській області</t>
  </si>
  <si>
    <t xml:space="preserve">Субвенція з місцевого бюджету державному бюджету на виконання програм соціально-економічного розвитку регіонів                                                                              </t>
  </si>
  <si>
    <t xml:space="preserve">Програма захисту населення і територій від надзвичайних ситуацій та забезпечення організації заходів пожежної,техногенної безпеки на 2021-2025 роки                                                                                   Програма соціально-економічного розвитку сіл Білокриницької сільської ради  на 2021 рік                                                                                    </t>
  </si>
  <si>
    <t xml:space="preserve">  Рішення Білокриницької сільської ради №32 від  24.12.2020року                                                                Рішення Білокриницької сільської ради №77 від  04.03.2021року </t>
  </si>
  <si>
    <t>829323,00</t>
  </si>
  <si>
    <t>Додаток  1</t>
  </si>
  <si>
    <t>Додаток 3</t>
  </si>
  <si>
    <t>Додаток №4</t>
  </si>
  <si>
    <r>
      <rPr>
        <u val="single"/>
        <sz val="11"/>
        <color indexed="10"/>
        <rFont val="Times New Roman"/>
        <family val="1"/>
      </rPr>
      <t>17548000000</t>
    </r>
    <r>
      <rPr>
        <sz val="11"/>
        <color indexed="10"/>
        <rFont val="Times New Roman"/>
        <family val="1"/>
      </rPr>
      <t xml:space="preserve"> код доходу</t>
    </r>
  </si>
  <si>
    <t>Додаток 5</t>
  </si>
  <si>
    <t xml:space="preserve">З державному пожежно-рятувальному загону   ГУ ДСНС України у  Рівненській області  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</si>
</sst>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_-* #,##0\ _₽_-;\-* #,##0\ _₽_-;_-* &quot;-&quot;\ _₽_-;_-@_-"/>
    <numFmt numFmtId="187" formatCode="_-* #,##0.00\ _₽_-;\-* #,##0.00\ _₽_-;_-* &quot;-&quot;??\ _₽_-;_-@_-"/>
    <numFmt numFmtId="188" formatCode="_-* #,##0\ _₴_-;\-* #,##0\ _₴_-;_-* &quot;-&quot;\ _₴_-;_-@_-"/>
    <numFmt numFmtId="189" formatCode="_-* #,##0.00\ _₴_-;\-* #,##0.00\ _₴_-;_-* &quot;-&quot;??\ _₴_-;_-@_-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00"/>
    <numFmt numFmtId="195" formatCode="#,##0.0"/>
    <numFmt numFmtId="196" formatCode="#,##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[$-422]d\ mmmm\ yyyy&quot; р.&quot;"/>
    <numFmt numFmtId="203" formatCode="[$]dddd\,\ d\ mmmm\ yyyy\ &quot;г&quot;\."/>
    <numFmt numFmtId="204" formatCode="[$-FC19]d\ mmmm\ yyyy\ &quot;г.&quot;"/>
    <numFmt numFmtId="205" formatCode="#,##0;\-#,##0;#,&quot;-&quot;"/>
    <numFmt numFmtId="206" formatCode="&quot;Так&quot;;&quot;Так&quot;;&quot;Ні&quot;"/>
    <numFmt numFmtId="207" formatCode="&quot;True&quot;;&quot;True&quot;;&quot;False&quot;"/>
    <numFmt numFmtId="208" formatCode="&quot;Увімк&quot;;&quot;Увімк&quot;;&quot;Вимк&quot;"/>
    <numFmt numFmtId="209" formatCode="[$¥€-2]\ ###,000_);[Red]\([$€-2]\ ###,000\)"/>
    <numFmt numFmtId="210" formatCode="#,##0.0;\-#,##0.0;#.0,&quot;-&quot;"/>
    <numFmt numFmtId="211" formatCode="#,##0.00;\-#,##0.00;#.00,&quot;-&quot;"/>
    <numFmt numFmtId="212" formatCode="#,##0.00_ ;\-#,##0.00\ "/>
  </numFmts>
  <fonts count="119">
    <font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4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Times New Roman Cyr"/>
      <family val="1"/>
    </font>
    <font>
      <sz val="10"/>
      <name val="Courier New"/>
      <family val="3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name val="Helv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20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name val="Helv"/>
      <family val="0"/>
    </font>
    <font>
      <vertAlign val="superscript"/>
      <sz val="12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Arial"/>
      <family val="2"/>
    </font>
    <font>
      <b/>
      <sz val="14"/>
      <name val="Times New Roman Cyr"/>
      <family val="0"/>
    </font>
    <font>
      <i/>
      <sz val="14"/>
      <name val="Times New Roman"/>
      <family val="1"/>
    </font>
    <font>
      <i/>
      <sz val="11"/>
      <name val="Times New Roman"/>
      <family val="1"/>
    </font>
    <font>
      <sz val="12"/>
      <name val="Calibri"/>
      <family val="2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Helv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Helv"/>
      <family val="0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u val="single"/>
      <sz val="10"/>
      <name val="Calibri"/>
      <family val="2"/>
    </font>
    <font>
      <i/>
      <sz val="10"/>
      <color indexed="8"/>
      <name val="Calibri"/>
      <family val="2"/>
    </font>
    <font>
      <b/>
      <sz val="16"/>
      <color indexed="8"/>
      <name val="Times New Roman"/>
      <family val="0"/>
    </font>
    <font>
      <b/>
      <sz val="20"/>
      <color indexed="8"/>
      <name val="Times New Roman"/>
      <family val="0"/>
    </font>
    <font>
      <sz val="20"/>
      <color indexed="8"/>
      <name val="Calibri"/>
      <family val="0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Helv"/>
      <family val="0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b/>
      <sz val="10"/>
      <color theme="1"/>
      <name val="Helv"/>
      <family val="0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i/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0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23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5" fillId="7" borderId="1" applyNumberFormat="0" applyAlignment="0" applyProtection="0"/>
    <xf numFmtId="0" fontId="26" fillId="24" borderId="2" applyNumberFormat="0" applyAlignment="0" applyProtection="0"/>
    <xf numFmtId="0" fontId="43" fillId="24" borderId="1" applyNumberFormat="0" applyAlignment="0" applyProtection="0"/>
    <xf numFmtId="0" fontId="38" fillId="4" borderId="0" applyNumberFormat="0" applyBorder="0" applyAlignment="0" applyProtection="0"/>
    <xf numFmtId="0" fontId="3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32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95" fillId="0" borderId="0">
      <alignment/>
      <protection/>
    </xf>
    <xf numFmtId="0" fontId="94" fillId="0" borderId="0">
      <alignment/>
      <protection/>
    </xf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1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44" fillId="13" borderId="0" applyNumberFormat="0" applyBorder="0" applyAlignment="0" applyProtection="0"/>
    <xf numFmtId="0" fontId="8" fillId="0" borderId="0">
      <alignment/>
      <protection/>
    </xf>
    <xf numFmtId="0" fontId="3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434">
    <xf numFmtId="0" fontId="0" fillId="0" borderId="0" xfId="0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3" fontId="7" fillId="0" borderId="0" xfId="0" applyNumberFormat="1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wrapText="1" shrinkToFit="1"/>
    </xf>
    <xf numFmtId="0" fontId="11" fillId="0" borderId="0" xfId="0" applyFont="1" applyAlignment="1">
      <alignment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15" fillId="0" borderId="0" xfId="0" applyNumberFormat="1" applyFont="1" applyAlignment="1">
      <alignment vertical="center"/>
    </xf>
    <xf numFmtId="0" fontId="6" fillId="0" borderId="0" xfId="113" applyNumberFormat="1" applyFont="1" applyFill="1" applyAlignment="1" applyProtection="1">
      <alignment vertical="center" wrapText="1"/>
      <protection/>
    </xf>
    <xf numFmtId="0" fontId="6" fillId="0" borderId="0" xfId="113" applyFont="1" applyFill="1" applyAlignment="1" applyProtection="1">
      <alignment vertical="center" wrapText="1"/>
      <protection/>
    </xf>
    <xf numFmtId="0" fontId="5" fillId="0" borderId="0" xfId="113" applyNumberFormat="1" applyFont="1" applyFill="1" applyAlignment="1" applyProtection="1">
      <alignment wrapText="1"/>
      <protection/>
    </xf>
    <xf numFmtId="0" fontId="5" fillId="0" borderId="0" xfId="113" applyFont="1" applyFill="1" applyAlignment="1" applyProtection="1">
      <alignment wrapText="1"/>
      <protection/>
    </xf>
    <xf numFmtId="0" fontId="16" fillId="0" borderId="0" xfId="113" applyNumberFormat="1" applyFont="1" applyFill="1" applyAlignment="1" applyProtection="1">
      <alignment wrapText="1"/>
      <protection/>
    </xf>
    <xf numFmtId="0" fontId="16" fillId="0" borderId="0" xfId="113" applyFont="1" applyFill="1" applyAlignment="1" applyProtection="1">
      <alignment wrapText="1"/>
      <protection/>
    </xf>
    <xf numFmtId="0" fontId="0" fillId="0" borderId="0" xfId="0" applyFill="1" applyAlignment="1">
      <alignment/>
    </xf>
    <xf numFmtId="0" fontId="46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10" xfId="0" applyFont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 wrapText="1"/>
    </xf>
    <xf numFmtId="49" fontId="6" fillId="4" borderId="10" xfId="0" applyNumberFormat="1" applyFont="1" applyFill="1" applyBorder="1" applyAlignment="1">
      <alignment horizontal="left" wrapText="1"/>
    </xf>
    <xf numFmtId="0" fontId="45" fillId="0" borderId="10" xfId="0" applyFont="1" applyFill="1" applyBorder="1" applyAlignment="1">
      <alignment horizontal="left"/>
    </xf>
    <xf numFmtId="0" fontId="45" fillId="4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1" fontId="47" fillId="0" borderId="0" xfId="0" applyNumberFormat="1" applyFont="1" applyFill="1" applyBorder="1" applyAlignment="1">
      <alignment vertical="top" wrapText="1"/>
    </xf>
    <xf numFmtId="49" fontId="47" fillId="0" borderId="0" xfId="0" applyNumberFormat="1" applyFont="1" applyFill="1" applyBorder="1" applyAlignment="1">
      <alignment vertical="top"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4" fontId="7" fillId="0" borderId="0" xfId="108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vertical="center"/>
    </xf>
    <xf numFmtId="0" fontId="1" fillId="0" borderId="0" xfId="0" applyFont="1" applyAlignment="1">
      <alignment/>
    </xf>
    <xf numFmtId="49" fontId="11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49" fontId="51" fillId="0" borderId="10" xfId="0" applyNumberFormat="1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left" vertical="center" wrapText="1"/>
    </xf>
    <xf numFmtId="3" fontId="50" fillId="0" borderId="10" xfId="0" applyNumberFormat="1" applyFont="1" applyFill="1" applyBorder="1" applyAlignment="1">
      <alignment horizontal="center" vertical="top" wrapText="1"/>
    </xf>
    <xf numFmtId="3" fontId="50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2" fillId="4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0" fontId="11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Alignment="1" applyProtection="1">
      <alignment horizontal="left" vertical="center"/>
      <protection/>
    </xf>
    <xf numFmtId="0" fontId="16" fillId="0" borderId="0" xfId="0" applyNumberFormat="1" applyFont="1" applyFill="1" applyAlignment="1" applyProtection="1">
      <alignment horizontal="center"/>
      <protection/>
    </xf>
    <xf numFmtId="0" fontId="11" fillId="0" borderId="0" xfId="0" applyFont="1" applyFill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24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horizontal="left" wrapText="1"/>
    </xf>
    <xf numFmtId="0" fontId="52" fillId="7" borderId="10" xfId="0" applyFont="1" applyFill="1" applyBorder="1" applyAlignment="1">
      <alignment horizontal="left"/>
    </xf>
    <xf numFmtId="0" fontId="6" fillId="7" borderId="10" xfId="0" applyFont="1" applyFill="1" applyBorder="1" applyAlignment="1">
      <alignment horizontal="left" wrapText="1"/>
    </xf>
    <xf numFmtId="0" fontId="52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9" fillId="0" borderId="0" xfId="0" applyFont="1" applyFill="1" applyAlignment="1">
      <alignment/>
    </xf>
    <xf numFmtId="0" fontId="0" fillId="20" borderId="0" xfId="0" applyFill="1" applyAlignment="1">
      <alignment/>
    </xf>
    <xf numFmtId="0" fontId="6" fillId="0" borderId="10" xfId="0" applyFont="1" applyFill="1" applyBorder="1" applyAlignment="1">
      <alignment horizontal="left" wrapText="1" shrinkToFit="1"/>
    </xf>
    <xf numFmtId="0" fontId="6" fillId="26" borderId="10" xfId="0" applyFont="1" applyFill="1" applyBorder="1" applyAlignment="1">
      <alignment horizontal="left" wrapText="1"/>
    </xf>
    <xf numFmtId="0" fontId="0" fillId="26" borderId="0" xfId="0" applyFill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6" fillId="26" borderId="10" xfId="0" applyFont="1" applyFill="1" applyBorder="1" applyAlignment="1">
      <alignment horizontal="left"/>
    </xf>
    <xf numFmtId="0" fontId="6" fillId="26" borderId="10" xfId="0" applyFont="1" applyFill="1" applyBorder="1" applyAlignment="1">
      <alignment horizontal="left" wrapText="1" shrinkToFit="1"/>
    </xf>
    <xf numFmtId="0" fontId="18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 shrinkToFit="1"/>
    </xf>
    <xf numFmtId="0" fontId="6" fillId="0" borderId="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12" fillId="4" borderId="11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7" fillId="4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9" fillId="4" borderId="11" xfId="0" applyFont="1" applyFill="1" applyBorder="1" applyAlignment="1">
      <alignment/>
    </xf>
    <xf numFmtId="0" fontId="5" fillId="0" borderId="0" xfId="113" applyNumberFormat="1" applyFont="1" applyFill="1" applyAlignment="1" applyProtection="1">
      <alignment vertical="center" wrapText="1"/>
      <protection locked="0"/>
    </xf>
    <xf numFmtId="4" fontId="6" fillId="7" borderId="10" xfId="0" applyNumberFormat="1" applyFont="1" applyFill="1" applyBorder="1" applyAlignment="1">
      <alignment horizontal="left" wrapText="1"/>
    </xf>
    <xf numFmtId="4" fontId="6" fillId="0" borderId="10" xfId="0" applyNumberFormat="1" applyFont="1" applyBorder="1" applyAlignment="1">
      <alignment horizontal="left" wrapText="1"/>
    </xf>
    <xf numFmtId="4" fontId="6" fillId="4" borderId="10" xfId="0" applyNumberFormat="1" applyFont="1" applyFill="1" applyBorder="1" applyAlignment="1">
      <alignment horizontal="left" wrapText="1"/>
    </xf>
    <xf numFmtId="4" fontId="14" fillId="4" borderId="10" xfId="0" applyNumberFormat="1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left"/>
    </xf>
    <xf numFmtId="4" fontId="15" fillId="0" borderId="10" xfId="0" applyNumberFormat="1" applyFont="1" applyBorder="1" applyAlignment="1">
      <alignment horizontal="left"/>
    </xf>
    <xf numFmtId="4" fontId="15" fillId="0" borderId="10" xfId="123" applyNumberFormat="1" applyFont="1" applyBorder="1" applyAlignment="1">
      <alignment horizontal="left"/>
    </xf>
    <xf numFmtId="4" fontId="15" fillId="0" borderId="10" xfId="0" applyNumberFormat="1" applyFont="1" applyFill="1" applyBorder="1" applyAlignment="1">
      <alignment horizontal="left"/>
    </xf>
    <xf numFmtId="4" fontId="6" fillId="4" borderId="10" xfId="0" applyNumberFormat="1" applyFont="1" applyFill="1" applyBorder="1" applyAlignment="1">
      <alignment horizontal="left"/>
    </xf>
    <xf numFmtId="4" fontId="15" fillId="26" borderId="10" xfId="0" applyNumberFormat="1" applyFont="1" applyFill="1" applyBorder="1" applyAlignment="1">
      <alignment horizontal="left"/>
    </xf>
    <xf numFmtId="4" fontId="21" fillId="26" borderId="10" xfId="0" applyNumberFormat="1" applyFont="1" applyFill="1" applyBorder="1" applyAlignment="1">
      <alignment horizontal="left" wrapText="1"/>
    </xf>
    <xf numFmtId="4" fontId="6" fillId="26" borderId="10" xfId="0" applyNumberFormat="1" applyFont="1" applyFill="1" applyBorder="1" applyAlignment="1">
      <alignment horizontal="left" wrapText="1"/>
    </xf>
    <xf numFmtId="4" fontId="15" fillId="0" borderId="0" xfId="0" applyNumberFormat="1" applyFont="1" applyAlignment="1">
      <alignment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Alignment="1">
      <alignment/>
    </xf>
    <xf numFmtId="4" fontId="7" fillId="4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 shrinkToFit="1"/>
    </xf>
    <xf numFmtId="0" fontId="9" fillId="0" borderId="0" xfId="0" applyFont="1" applyAlignment="1">
      <alignment/>
    </xf>
    <xf numFmtId="0" fontId="11" fillId="0" borderId="0" xfId="113" applyNumberFormat="1" applyFont="1" applyFill="1" applyAlignment="1" applyProtection="1">
      <alignment/>
      <protection/>
    </xf>
    <xf numFmtId="0" fontId="11" fillId="0" borderId="0" xfId="113" applyFont="1" applyFill="1" applyProtection="1">
      <alignment/>
      <protection/>
    </xf>
    <xf numFmtId="0" fontId="15" fillId="26" borderId="10" xfId="0" applyFont="1" applyFill="1" applyBorder="1" applyAlignment="1">
      <alignment horizontal="left" wrapText="1" shrinkToFit="1"/>
    </xf>
    <xf numFmtId="0" fontId="39" fillId="4" borderId="10" xfId="0" applyFont="1" applyFill="1" applyBorder="1" applyAlignment="1">
      <alignment wrapText="1" shrinkToFit="1"/>
    </xf>
    <xf numFmtId="0" fontId="20" fillId="4" borderId="10" xfId="0" applyFont="1" applyFill="1" applyBorder="1" applyAlignment="1">
      <alignment horizontal="right"/>
    </xf>
    <xf numFmtId="0" fontId="20" fillId="4" borderId="10" xfId="0" applyFont="1" applyFill="1" applyBorder="1" applyAlignment="1">
      <alignment wrapText="1" shrinkToFit="1"/>
    </xf>
    <xf numFmtId="4" fontId="6" fillId="4" borderId="10" xfId="0" applyNumberFormat="1" applyFont="1" applyFill="1" applyBorder="1" applyAlignment="1">
      <alignment horizontal="right" wrapText="1"/>
    </xf>
    <xf numFmtId="49" fontId="6" fillId="4" borderId="10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11" fillId="0" borderId="0" xfId="113" applyNumberFormat="1" applyFont="1" applyFill="1" applyAlignment="1" applyProtection="1">
      <alignment/>
      <protection/>
    </xf>
    <xf numFmtId="0" fontId="12" fillId="26" borderId="0" xfId="0" applyFont="1" applyFill="1" applyAlignment="1">
      <alignment/>
    </xf>
    <xf numFmtId="0" fontId="45" fillId="26" borderId="10" xfId="0" applyFont="1" applyFill="1" applyBorder="1" applyAlignment="1">
      <alignment horizontal="left"/>
    </xf>
    <xf numFmtId="4" fontId="15" fillId="0" borderId="10" xfId="0" applyNumberFormat="1" applyFont="1" applyFill="1" applyBorder="1" applyAlignment="1">
      <alignment horizontal="left" wrapText="1"/>
    </xf>
    <xf numFmtId="4" fontId="96" fillId="0" borderId="10" xfId="0" applyNumberFormat="1" applyFont="1" applyFill="1" applyBorder="1" applyAlignment="1">
      <alignment horizontal="left"/>
    </xf>
    <xf numFmtId="4" fontId="97" fillId="4" borderId="10" xfId="0" applyNumberFormat="1" applyFont="1" applyFill="1" applyBorder="1" applyAlignment="1">
      <alignment horizontal="left" wrapText="1"/>
    </xf>
    <xf numFmtId="4" fontId="97" fillId="0" borderId="10" xfId="0" applyNumberFormat="1" applyFont="1" applyFill="1" applyBorder="1" applyAlignment="1">
      <alignment horizontal="left"/>
    </xf>
    <xf numFmtId="4" fontId="96" fillId="0" borderId="10" xfId="0" applyNumberFormat="1" applyFont="1" applyBorder="1" applyAlignment="1">
      <alignment horizontal="left"/>
    </xf>
    <xf numFmtId="4" fontId="97" fillId="4" borderId="10" xfId="0" applyNumberFormat="1" applyFont="1" applyFill="1" applyBorder="1" applyAlignment="1">
      <alignment horizontal="left"/>
    </xf>
    <xf numFmtId="4" fontId="98" fillId="0" borderId="10" xfId="0" applyNumberFormat="1" applyFont="1" applyFill="1" applyBorder="1" applyAlignment="1">
      <alignment horizontal="left" wrapText="1"/>
    </xf>
    <xf numFmtId="4" fontId="97" fillId="7" borderId="10" xfId="0" applyNumberFormat="1" applyFont="1" applyFill="1" applyBorder="1" applyAlignment="1">
      <alignment horizontal="left" wrapText="1"/>
    </xf>
    <xf numFmtId="4" fontId="96" fillId="0" borderId="10" xfId="0" applyNumberFormat="1" applyFont="1" applyFill="1" applyBorder="1" applyAlignment="1">
      <alignment horizontal="left" wrapText="1"/>
    </xf>
    <xf numFmtId="4" fontId="99" fillId="4" borderId="10" xfId="0" applyNumberFormat="1" applyFont="1" applyFill="1" applyBorder="1" applyAlignment="1">
      <alignment horizontal="left" wrapText="1"/>
    </xf>
    <xf numFmtId="0" fontId="15" fillId="0" borderId="10" xfId="0" applyFont="1" applyBorder="1" applyAlignment="1">
      <alignment horizontal="left" wrapText="1" shrinkToFit="1"/>
    </xf>
    <xf numFmtId="0" fontId="15" fillId="0" borderId="12" xfId="0" applyFont="1" applyBorder="1" applyAlignment="1">
      <alignment wrapText="1" shrinkToFit="1"/>
    </xf>
    <xf numFmtId="0" fontId="100" fillId="0" borderId="10" xfId="0" applyFont="1" applyFill="1" applyBorder="1" applyAlignment="1">
      <alignment horizontal="left"/>
    </xf>
    <xf numFmtId="0" fontId="99" fillId="0" borderId="10" xfId="0" applyFont="1" applyFill="1" applyBorder="1" applyAlignment="1">
      <alignment horizontal="left" wrapText="1"/>
    </xf>
    <xf numFmtId="0" fontId="101" fillId="26" borderId="10" xfId="0" applyFont="1" applyFill="1" applyBorder="1" applyAlignment="1">
      <alignment horizontal="left" wrapText="1" shrinkToFit="1"/>
    </xf>
    <xf numFmtId="4" fontId="101" fillId="0" borderId="10" xfId="0" applyNumberFormat="1" applyFont="1" applyFill="1" applyBorder="1" applyAlignment="1">
      <alignment horizontal="left"/>
    </xf>
    <xf numFmtId="0" fontId="102" fillId="0" borderId="0" xfId="0" applyFont="1" applyAlignment="1">
      <alignment/>
    </xf>
    <xf numFmtId="1" fontId="5" fillId="0" borderId="0" xfId="0" applyNumberFormat="1" applyFont="1" applyFill="1" applyBorder="1" applyAlignment="1">
      <alignment vertical="top" wrapText="1"/>
    </xf>
    <xf numFmtId="0" fontId="6" fillId="0" borderId="12" xfId="0" applyFont="1" applyBorder="1" applyAlignment="1">
      <alignment wrapText="1" shrinkToFit="1"/>
    </xf>
    <xf numFmtId="0" fontId="0" fillId="27" borderId="10" xfId="0" applyFill="1" applyBorder="1" applyAlignment="1">
      <alignment horizontal="left"/>
    </xf>
    <xf numFmtId="0" fontId="11" fillId="27" borderId="10" xfId="0" applyFont="1" applyFill="1" applyBorder="1" applyAlignment="1">
      <alignment horizontal="left"/>
    </xf>
    <xf numFmtId="0" fontId="6" fillId="27" borderId="10" xfId="0" applyFont="1" applyFill="1" applyBorder="1" applyAlignment="1">
      <alignment horizontal="left"/>
    </xf>
    <xf numFmtId="4" fontId="6" fillId="27" borderId="10" xfId="0" applyNumberFormat="1" applyFont="1" applyFill="1" applyBorder="1" applyAlignment="1">
      <alignment horizontal="left"/>
    </xf>
    <xf numFmtId="4" fontId="6" fillId="4" borderId="10" xfId="0" applyNumberFormat="1" applyFont="1" applyFill="1" applyBorder="1" applyAlignment="1">
      <alignment horizontal="center" wrapText="1"/>
    </xf>
    <xf numFmtId="0" fontId="97" fillId="0" borderId="10" xfId="0" applyFont="1" applyFill="1" applyBorder="1" applyAlignment="1">
      <alignment horizontal="left" wrapText="1"/>
    </xf>
    <xf numFmtId="0" fontId="103" fillId="0" borderId="0" xfId="0" applyFont="1" applyAlignment="1">
      <alignment/>
    </xf>
    <xf numFmtId="0" fontId="6" fillId="0" borderId="13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2" fontId="6" fillId="4" borderId="10" xfId="0" applyNumberFormat="1" applyFont="1" applyFill="1" applyBorder="1" applyAlignment="1">
      <alignment horizontal="left"/>
    </xf>
    <xf numFmtId="2" fontId="6" fillId="4" borderId="10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6" fillId="7" borderId="14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left"/>
    </xf>
    <xf numFmtId="4" fontId="97" fillId="28" borderId="10" xfId="0" applyNumberFormat="1" applyFont="1" applyFill="1" applyBorder="1" applyAlignment="1">
      <alignment horizontal="left"/>
    </xf>
    <xf numFmtId="4" fontId="15" fillId="28" borderId="10" xfId="0" applyNumberFormat="1" applyFont="1" applyFill="1" applyBorder="1" applyAlignment="1">
      <alignment horizontal="left"/>
    </xf>
    <xf numFmtId="4" fontId="14" fillId="28" borderId="10" xfId="0" applyNumberFormat="1" applyFont="1" applyFill="1" applyBorder="1" applyAlignment="1">
      <alignment horizontal="left" wrapText="1"/>
    </xf>
    <xf numFmtId="4" fontId="6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horizontal="left" wrapText="1" shrinkToFit="1"/>
    </xf>
    <xf numFmtId="4" fontId="99" fillId="0" borderId="10" xfId="0" applyNumberFormat="1" applyFont="1" applyBorder="1" applyAlignment="1">
      <alignment horizontal="left"/>
    </xf>
    <xf numFmtId="0" fontId="97" fillId="26" borderId="10" xfId="0" applyFont="1" applyFill="1" applyBorder="1" applyAlignment="1">
      <alignment horizontal="left" wrapText="1" shrinkToFit="1"/>
    </xf>
    <xf numFmtId="0" fontId="21" fillId="0" borderId="10" xfId="0" applyFont="1" applyBorder="1" applyAlignment="1">
      <alignment horizontal="left" wrapText="1" shrinkToFit="1"/>
    </xf>
    <xf numFmtId="4" fontId="15" fillId="4" borderId="10" xfId="0" applyNumberFormat="1" applyFont="1" applyFill="1" applyBorder="1" applyAlignment="1">
      <alignment horizontal="left" wrapText="1"/>
    </xf>
    <xf numFmtId="4" fontId="6" fillId="26" borderId="10" xfId="0" applyNumberFormat="1" applyFont="1" applyFill="1" applyBorder="1" applyAlignment="1">
      <alignment horizontal="left"/>
    </xf>
    <xf numFmtId="4" fontId="96" fillId="4" borderId="10" xfId="0" applyNumberFormat="1" applyFont="1" applyFill="1" applyBorder="1" applyAlignment="1">
      <alignment horizontal="left" wrapText="1"/>
    </xf>
    <xf numFmtId="0" fontId="6" fillId="7" borderId="15" xfId="0" applyFont="1" applyFill="1" applyBorder="1" applyAlignment="1">
      <alignment horizontal="left"/>
    </xf>
    <xf numFmtId="0" fontId="6" fillId="29" borderId="10" xfId="0" applyFont="1" applyFill="1" applyBorder="1" applyAlignment="1">
      <alignment horizontal="left" wrapText="1"/>
    </xf>
    <xf numFmtId="0" fontId="102" fillId="26" borderId="0" xfId="0" applyFont="1" applyFill="1" applyAlignment="1">
      <alignment/>
    </xf>
    <xf numFmtId="0" fontId="103" fillId="26" borderId="0" xfId="0" applyFont="1" applyFill="1" applyAlignment="1">
      <alignment/>
    </xf>
    <xf numFmtId="0" fontId="15" fillId="26" borderId="10" xfId="0" applyFont="1" applyFill="1" applyBorder="1" applyAlignment="1">
      <alignment horizontal="left" wrapText="1"/>
    </xf>
    <xf numFmtId="0" fontId="104" fillId="26" borderId="10" xfId="0" applyFont="1" applyFill="1" applyBorder="1" applyAlignment="1">
      <alignment horizontal="left"/>
    </xf>
    <xf numFmtId="4" fontId="0" fillId="0" borderId="0" xfId="0" applyNumberFormat="1" applyFont="1" applyAlignment="1">
      <alignment/>
    </xf>
    <xf numFmtId="49" fontId="15" fillId="26" borderId="10" xfId="0" applyNumberFormat="1" applyFont="1" applyFill="1" applyBorder="1" applyAlignment="1">
      <alignment horizontal="left" wrapText="1"/>
    </xf>
    <xf numFmtId="49" fontId="6" fillId="26" borderId="10" xfId="0" applyNumberFormat="1" applyFont="1" applyFill="1" applyBorder="1" applyAlignment="1">
      <alignment horizontal="left" wrapText="1"/>
    </xf>
    <xf numFmtId="49" fontId="22" fillId="4" borderId="11" xfId="0" applyNumberFormat="1" applyFont="1" applyFill="1" applyBorder="1" applyAlignment="1">
      <alignment horizontal="right"/>
    </xf>
    <xf numFmtId="49" fontId="20" fillId="4" borderId="10" xfId="0" applyNumberFormat="1" applyFont="1" applyFill="1" applyBorder="1" applyAlignment="1">
      <alignment horizontal="right"/>
    </xf>
    <xf numFmtId="49" fontId="21" fillId="4" borderId="11" xfId="0" applyNumberFormat="1" applyFont="1" applyFill="1" applyBorder="1" applyAlignment="1">
      <alignment/>
    </xf>
    <xf numFmtId="49" fontId="6" fillId="4" borderId="11" xfId="126" applyNumberFormat="1" applyFont="1" applyBorder="1" applyAlignment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wrapText="1"/>
      <protection/>
    </xf>
    <xf numFmtId="0" fontId="45" fillId="0" borderId="13" xfId="0" applyFont="1" applyFill="1" applyBorder="1" applyAlignment="1">
      <alignment horizontal="left"/>
    </xf>
    <xf numFmtId="0" fontId="15" fillId="26" borderId="14" xfId="0" applyFont="1" applyFill="1" applyBorder="1" applyAlignment="1">
      <alignment horizontal="left" wrapText="1" shrinkToFit="1"/>
    </xf>
    <xf numFmtId="4" fontId="15" fillId="26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 shrinkToFit="1"/>
    </xf>
    <xf numFmtId="0" fontId="6" fillId="0" borderId="10" xfId="0" applyFont="1" applyBorder="1" applyAlignment="1">
      <alignment horizontal="left" vertical="top" wrapText="1" shrinkToFit="1"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94" fillId="0" borderId="0" xfId="93">
      <alignment/>
      <protection/>
    </xf>
    <xf numFmtId="0" fontId="94" fillId="0" borderId="0" xfId="93" applyAlignment="1">
      <alignment horizontal="right"/>
      <protection/>
    </xf>
    <xf numFmtId="0" fontId="94" fillId="0" borderId="0" xfId="93" applyAlignment="1">
      <alignment/>
      <protection/>
    </xf>
    <xf numFmtId="205" fontId="105" fillId="4" borderId="10" xfId="93" applyNumberFormat="1" applyFont="1" applyFill="1" applyBorder="1" applyAlignment="1">
      <alignment horizontal="center"/>
      <protection/>
    </xf>
    <xf numFmtId="0" fontId="105" fillId="4" borderId="16" xfId="93" applyFont="1" applyFill="1" applyBorder="1" applyAlignment="1">
      <alignment horizontal="left" vertical="center"/>
      <protection/>
    </xf>
    <xf numFmtId="0" fontId="105" fillId="4" borderId="10" xfId="93" applyFont="1" applyFill="1" applyBorder="1" applyAlignment="1">
      <alignment horizontal="center" vertical="center"/>
      <protection/>
    </xf>
    <xf numFmtId="0" fontId="94" fillId="0" borderId="0" xfId="93" applyAlignment="1">
      <alignment wrapText="1"/>
      <protection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06" fillId="0" borderId="0" xfId="93" applyFont="1" applyAlignment="1">
      <alignment horizontal="left"/>
      <protection/>
    </xf>
    <xf numFmtId="0" fontId="57" fillId="0" borderId="0" xfId="94" applyFont="1" applyAlignment="1">
      <alignment horizontal="left"/>
      <protection/>
    </xf>
    <xf numFmtId="0" fontId="15" fillId="0" borderId="17" xfId="0" applyFont="1" applyBorder="1" applyAlignment="1">
      <alignment vertical="center" wrapText="1"/>
    </xf>
    <xf numFmtId="0" fontId="107" fillId="0" borderId="0" xfId="93" applyFont="1" applyAlignment="1">
      <alignment/>
      <protection/>
    </xf>
    <xf numFmtId="0" fontId="108" fillId="0" borderId="0" xfId="93" applyFont="1" applyAlignment="1">
      <alignment/>
      <protection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 wrapText="1"/>
    </xf>
    <xf numFmtId="49" fontId="60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24" borderId="10" xfId="0" applyNumberFormat="1" applyFont="1" applyFill="1" applyBorder="1" applyAlignment="1" applyProtection="1">
      <alignment horizontal="center" vertical="center" wrapText="1"/>
      <protection/>
    </xf>
    <xf numFmtId="0" fontId="61" fillId="24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Border="1" applyAlignment="1">
      <alignment horizontal="left" wrapText="1" shrinkToFit="1"/>
    </xf>
    <xf numFmtId="0" fontId="11" fillId="0" borderId="10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109" fillId="26" borderId="10" xfId="0" applyFont="1" applyFill="1" applyBorder="1" applyAlignment="1">
      <alignment horizontal="left" wrapText="1" shrinkToFit="1"/>
    </xf>
    <xf numFmtId="4" fontId="15" fillId="0" borderId="10" xfId="0" applyNumberFormat="1" applyFont="1" applyFill="1" applyBorder="1" applyAlignment="1" quotePrefix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99" fillId="0" borderId="10" xfId="113" applyNumberFormat="1" applyFont="1" applyFill="1" applyBorder="1" applyAlignment="1" applyProtection="1">
      <alignment horizontal="right" vertical="center" wrapText="1"/>
      <protection/>
    </xf>
    <xf numFmtId="4" fontId="101" fillId="0" borderId="10" xfId="123" applyNumberFormat="1" applyFont="1" applyBorder="1" applyAlignment="1">
      <alignment horizontal="right"/>
    </xf>
    <xf numFmtId="4" fontId="101" fillId="0" borderId="10" xfId="108" applyNumberFormat="1" applyFont="1" applyBorder="1" applyAlignment="1">
      <alignment vertical="center" wrapText="1"/>
      <protection/>
    </xf>
    <xf numFmtId="0" fontId="110" fillId="4" borderId="11" xfId="0" applyFont="1" applyFill="1" applyBorder="1" applyAlignment="1">
      <alignment horizontal="center"/>
    </xf>
    <xf numFmtId="3" fontId="110" fillId="4" borderId="11" xfId="0" applyNumberFormat="1" applyFont="1" applyFill="1" applyBorder="1" applyAlignment="1">
      <alignment horizontal="center" vertical="center" wrapText="1"/>
    </xf>
    <xf numFmtId="0" fontId="80" fillId="0" borderId="0" xfId="93" applyFont="1" applyAlignment="1">
      <alignment horizontal="left"/>
      <protection/>
    </xf>
    <xf numFmtId="0" fontId="81" fillId="0" borderId="0" xfId="93" applyFont="1">
      <alignment/>
      <protection/>
    </xf>
    <xf numFmtId="0" fontId="81" fillId="0" borderId="0" xfId="93" applyFont="1" applyAlignment="1">
      <alignment horizontal="right"/>
      <protection/>
    </xf>
    <xf numFmtId="0" fontId="81" fillId="0" borderId="16" xfId="93" applyFont="1" applyBorder="1" applyAlignment="1">
      <alignment horizontal="center" vertical="top" wrapText="1"/>
      <protection/>
    </xf>
    <xf numFmtId="0" fontId="81" fillId="0" borderId="18" xfId="93" applyFont="1" applyBorder="1" applyAlignment="1">
      <alignment horizontal="center" vertical="top" wrapText="1"/>
      <protection/>
    </xf>
    <xf numFmtId="0" fontId="81" fillId="0" borderId="19" xfId="93" applyFont="1" applyBorder="1" applyAlignment="1">
      <alignment horizontal="center" vertical="top" wrapText="1"/>
      <protection/>
    </xf>
    <xf numFmtId="0" fontId="81" fillId="0" borderId="13" xfId="93" applyFont="1" applyBorder="1" applyAlignment="1">
      <alignment horizontal="center" vertical="top" wrapText="1"/>
      <protection/>
    </xf>
    <xf numFmtId="0" fontId="82" fillId="0" borderId="16" xfId="93" applyFont="1" applyBorder="1" applyAlignment="1">
      <alignment horizontal="center" vertical="center"/>
      <protection/>
    </xf>
    <xf numFmtId="0" fontId="82" fillId="0" borderId="16" xfId="93" applyFont="1" applyBorder="1" applyAlignment="1">
      <alignment horizontal="centerContinuous" vertical="center" wrapText="1"/>
      <protection/>
    </xf>
    <xf numFmtId="0" fontId="82" fillId="0" borderId="18" xfId="93" applyFont="1" applyBorder="1" applyAlignment="1">
      <alignment horizontal="centerContinuous" vertical="center"/>
      <protection/>
    </xf>
    <xf numFmtId="205" fontId="82" fillId="30" borderId="18" xfId="93" applyNumberFormat="1" applyFont="1" applyFill="1" applyBorder="1" applyAlignment="1">
      <alignment horizontal="center" vertical="center"/>
      <protection/>
    </xf>
    <xf numFmtId="0" fontId="81" fillId="0" borderId="19" xfId="93" applyFont="1" applyBorder="1" applyAlignment="1">
      <alignment horizontal="center" vertical="center"/>
      <protection/>
    </xf>
    <xf numFmtId="0" fontId="81" fillId="0" borderId="19" xfId="93" applyFont="1" applyBorder="1" applyAlignment="1">
      <alignment horizontal="centerContinuous" vertical="center" wrapText="1"/>
      <protection/>
    </xf>
    <xf numFmtId="0" fontId="81" fillId="0" borderId="13" xfId="93" applyFont="1" applyBorder="1" applyAlignment="1">
      <alignment horizontal="centerContinuous" vertical="center"/>
      <protection/>
    </xf>
    <xf numFmtId="205" fontId="81" fillId="0" borderId="13" xfId="93" applyNumberFormat="1" applyFont="1" applyBorder="1" applyAlignment="1">
      <alignment horizontal="center" vertical="center"/>
      <protection/>
    </xf>
    <xf numFmtId="0" fontId="81" fillId="0" borderId="16" xfId="93" applyFont="1" applyBorder="1" applyAlignment="1">
      <alignment horizontal="center" vertical="center"/>
      <protection/>
    </xf>
    <xf numFmtId="211" fontId="81" fillId="0" borderId="18" xfId="93" applyNumberFormat="1" applyFont="1" applyBorder="1" applyAlignment="1">
      <alignment horizontal="center" vertical="center"/>
      <protection/>
    </xf>
    <xf numFmtId="0" fontId="81" fillId="0" borderId="16" xfId="93" applyFont="1" applyBorder="1" applyAlignment="1">
      <alignment horizontal="center" vertical="center" wrapText="1"/>
      <protection/>
    </xf>
    <xf numFmtId="0" fontId="81" fillId="0" borderId="18" xfId="93" applyFont="1" applyBorder="1" applyAlignment="1">
      <alignment horizontal="center" vertical="center"/>
      <protection/>
    </xf>
    <xf numFmtId="0" fontId="82" fillId="4" borderId="16" xfId="93" applyFont="1" applyFill="1" applyBorder="1" applyAlignment="1">
      <alignment horizontal="center"/>
      <protection/>
    </xf>
    <xf numFmtId="0" fontId="82" fillId="4" borderId="16" xfId="93" applyFont="1" applyFill="1" applyBorder="1" applyAlignment="1">
      <alignment horizontal="left" vertical="center"/>
      <protection/>
    </xf>
    <xf numFmtId="0" fontId="82" fillId="4" borderId="18" xfId="93" applyFont="1" applyFill="1" applyBorder="1" applyAlignment="1">
      <alignment horizontal="center" vertical="center"/>
      <protection/>
    </xf>
    <xf numFmtId="205" fontId="82" fillId="4" borderId="18" xfId="93" applyNumberFormat="1" applyFont="1" applyFill="1" applyBorder="1" applyAlignment="1">
      <alignment horizontal="center"/>
      <protection/>
    </xf>
    <xf numFmtId="0" fontId="81" fillId="0" borderId="10" xfId="93" applyFont="1" applyBorder="1" applyAlignment="1">
      <alignment horizontal="center" vertical="top" wrapText="1"/>
      <protection/>
    </xf>
    <xf numFmtId="0" fontId="81" fillId="0" borderId="14" xfId="93" applyFont="1" applyBorder="1" applyAlignment="1">
      <alignment horizontal="center" vertical="top" wrapText="1"/>
      <protection/>
    </xf>
    <xf numFmtId="0" fontId="82" fillId="0" borderId="10" xfId="93" applyFont="1" applyBorder="1" applyAlignment="1">
      <alignment horizontal="center" vertical="center"/>
      <protection/>
    </xf>
    <xf numFmtId="0" fontId="82" fillId="0" borderId="10" xfId="93" applyFont="1" applyBorder="1" applyAlignment="1">
      <alignment horizontal="center" vertical="center" wrapText="1"/>
      <protection/>
    </xf>
    <xf numFmtId="205" fontId="82" fillId="30" borderId="10" xfId="93" applyNumberFormat="1" applyFont="1" applyFill="1" applyBorder="1" applyAlignment="1">
      <alignment horizontal="center" vertical="center"/>
      <protection/>
    </xf>
    <xf numFmtId="0" fontId="81" fillId="0" borderId="10" xfId="93" applyFont="1" applyBorder="1" applyAlignment="1">
      <alignment horizontal="center" vertical="center"/>
      <protection/>
    </xf>
    <xf numFmtId="0" fontId="81" fillId="0" borderId="10" xfId="93" applyFont="1" applyBorder="1" applyAlignment="1">
      <alignment horizontal="center" vertical="center" wrapText="1"/>
      <protection/>
    </xf>
    <xf numFmtId="205" fontId="81" fillId="0" borderId="10" xfId="93" applyNumberFormat="1" applyFont="1" applyBorder="1" applyAlignment="1">
      <alignment horizontal="center" vertical="center"/>
      <protection/>
    </xf>
    <xf numFmtId="0" fontId="81" fillId="0" borderId="14" xfId="93" applyFont="1" applyBorder="1" applyAlignment="1">
      <alignment horizontal="center" vertical="center"/>
      <protection/>
    </xf>
    <xf numFmtId="0" fontId="81" fillId="0" borderId="14" xfId="93" applyFont="1" applyBorder="1" applyAlignment="1">
      <alignment horizontal="center" vertical="center" wrapText="1"/>
      <protection/>
    </xf>
    <xf numFmtId="205" fontId="81" fillId="0" borderId="14" xfId="93" applyNumberFormat="1" applyFont="1" applyBorder="1" applyAlignment="1">
      <alignment horizontal="center" vertical="center"/>
      <protection/>
    </xf>
    <xf numFmtId="0" fontId="82" fillId="0" borderId="16" xfId="93" applyFont="1" applyBorder="1" applyAlignment="1">
      <alignment horizontal="center" vertical="center" wrapText="1"/>
      <protection/>
    </xf>
    <xf numFmtId="0" fontId="82" fillId="4" borderId="10" xfId="93" applyFont="1" applyFill="1" applyBorder="1" applyAlignment="1">
      <alignment horizontal="center" vertical="center"/>
      <protection/>
    </xf>
    <xf numFmtId="205" fontId="82" fillId="4" borderId="10" xfId="93" applyNumberFormat="1" applyFont="1" applyFill="1" applyBorder="1" applyAlignment="1">
      <alignment horizontal="center"/>
      <protection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4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left" vertical="center" wrapText="1"/>
    </xf>
    <xf numFmtId="195" fontId="15" fillId="0" borderId="10" xfId="0" applyNumberFormat="1" applyFont="1" applyBorder="1" applyAlignment="1">
      <alignment horizontal="right" wrapText="1"/>
    </xf>
    <xf numFmtId="49" fontId="21" fillId="0" borderId="10" xfId="0" applyNumberFormat="1" applyFont="1" applyBorder="1" applyAlignment="1">
      <alignment horizontal="center" wrapText="1"/>
    </xf>
    <xf numFmtId="4" fontId="21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center" vertical="center" wrapText="1"/>
    </xf>
    <xf numFmtId="196" fontId="21" fillId="0" borderId="10" xfId="0" applyNumberFormat="1" applyFont="1" applyBorder="1" applyAlignment="1">
      <alignment horizontal="right" wrapText="1"/>
    </xf>
    <xf numFmtId="196" fontId="15" fillId="0" borderId="10" xfId="0" applyNumberFormat="1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right" vertical="center" wrapText="1"/>
    </xf>
    <xf numFmtId="49" fontId="15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/>
    </xf>
    <xf numFmtId="0" fontId="15" fillId="26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15" fillId="26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left" vertical="center" wrapText="1" shrinkToFit="1"/>
    </xf>
    <xf numFmtId="0" fontId="15" fillId="26" borderId="10" xfId="0" applyFont="1" applyFill="1" applyBorder="1" applyAlignment="1">
      <alignment wrapText="1" shrinkToFit="1"/>
    </xf>
    <xf numFmtId="49" fontId="6" fillId="26" borderId="10" xfId="0" applyNumberFormat="1" applyFont="1" applyFill="1" applyBorder="1" applyAlignment="1">
      <alignment horizontal="right"/>
    </xf>
    <xf numFmtId="0" fontId="6" fillId="26" borderId="10" xfId="0" applyFont="1" applyFill="1" applyBorder="1" applyAlignment="1">
      <alignment horizontal="right"/>
    </xf>
    <xf numFmtId="0" fontId="20" fillId="26" borderId="10" xfId="0" applyFont="1" applyFill="1" applyBorder="1" applyAlignment="1">
      <alignment wrapText="1" shrinkToFit="1"/>
    </xf>
    <xf numFmtId="4" fontId="15" fillId="26" borderId="10" xfId="0" applyNumberFormat="1" applyFont="1" applyFill="1" applyBorder="1" applyAlignment="1">
      <alignment horizontal="center" wrapText="1"/>
    </xf>
    <xf numFmtId="49" fontId="15" fillId="26" borderId="10" xfId="0" applyNumberFormat="1" applyFont="1" applyFill="1" applyBorder="1" applyAlignment="1">
      <alignment horizontal="center" vertical="center" wrapText="1"/>
    </xf>
    <xf numFmtId="4" fontId="6" fillId="26" borderId="10" xfId="0" applyNumberFormat="1" applyFont="1" applyFill="1" applyBorder="1" applyAlignment="1">
      <alignment horizontal="right" wrapText="1"/>
    </xf>
    <xf numFmtId="4" fontId="6" fillId="26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95" fontId="15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20" fillId="31" borderId="10" xfId="0" applyNumberFormat="1" applyFont="1" applyFill="1" applyBorder="1" applyAlignment="1">
      <alignment horizontal="center" wrapText="1"/>
    </xf>
    <xf numFmtId="0" fontId="15" fillId="31" borderId="10" xfId="0" applyFont="1" applyFill="1" applyBorder="1" applyAlignment="1">
      <alignment horizontal="center" wrapText="1"/>
    </xf>
    <xf numFmtId="0" fontId="20" fillId="31" borderId="10" xfId="0" applyFont="1" applyFill="1" applyBorder="1" applyAlignment="1">
      <alignment horizontal="left" wrapText="1"/>
    </xf>
    <xf numFmtId="4" fontId="15" fillId="31" borderId="10" xfId="0" applyNumberFormat="1" applyFont="1" applyFill="1" applyBorder="1" applyAlignment="1">
      <alignment horizontal="center" vertical="center" wrapText="1"/>
    </xf>
    <xf numFmtId="49" fontId="5" fillId="31" borderId="10" xfId="0" applyNumberFormat="1" applyFont="1" applyFill="1" applyBorder="1" applyAlignment="1">
      <alignment horizontal="left" vertical="center" wrapText="1"/>
    </xf>
    <xf numFmtId="195" fontId="15" fillId="31" borderId="10" xfId="0" applyNumberFormat="1" applyFont="1" applyFill="1" applyBorder="1" applyAlignment="1">
      <alignment horizontal="right" vertical="center" wrapText="1"/>
    </xf>
    <xf numFmtId="49" fontId="6" fillId="31" borderId="10" xfId="0" applyNumberFormat="1" applyFont="1" applyFill="1" applyBorder="1" applyAlignment="1">
      <alignment horizontal="center" vertical="center" wrapText="1"/>
    </xf>
    <xf numFmtId="49" fontId="15" fillId="31" borderId="10" xfId="0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15" fillId="24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 shrinkToFit="1"/>
    </xf>
    <xf numFmtId="0" fontId="15" fillId="0" borderId="11" xfId="0" applyFont="1" applyFill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 wrapText="1"/>
    </xf>
    <xf numFmtId="0" fontId="15" fillId="26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26" borderId="21" xfId="0" applyFont="1" applyFill="1" applyBorder="1" applyAlignment="1">
      <alignment horizontal="center" vertical="center"/>
    </xf>
    <xf numFmtId="4" fontId="15" fillId="0" borderId="22" xfId="0" applyNumberFormat="1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4" fontId="15" fillId="0" borderId="11" xfId="0" applyNumberFormat="1" applyFont="1" applyFill="1" applyBorder="1" applyAlignment="1">
      <alignment horizontal="right" vertical="center" wrapText="1"/>
    </xf>
    <xf numFmtId="0" fontId="22" fillId="4" borderId="11" xfId="0" applyFont="1" applyFill="1" applyBorder="1" applyAlignment="1">
      <alignment horizontal="right"/>
    </xf>
    <xf numFmtId="0" fontId="7" fillId="4" borderId="20" xfId="0" applyFont="1" applyFill="1" applyBorder="1" applyAlignment="1">
      <alignment horizontal="center" vertical="center" wrapText="1"/>
    </xf>
    <xf numFmtId="4" fontId="7" fillId="4" borderId="22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6" fillId="4" borderId="11" xfId="126" applyFont="1" applyBorder="1" applyAlignment="1">
      <alignment horizontal="center" vertical="center"/>
    </xf>
    <xf numFmtId="0" fontId="6" fillId="4" borderId="20" xfId="126" applyFont="1" applyBorder="1" applyAlignment="1">
      <alignment horizontal="center" vertical="center" wrapText="1"/>
    </xf>
    <xf numFmtId="4" fontId="6" fillId="4" borderId="11" xfId="126" applyNumberFormat="1" applyFont="1" applyBorder="1" applyAlignment="1">
      <alignment horizontal="center" vertical="center"/>
    </xf>
    <xf numFmtId="4" fontId="6" fillId="4" borderId="11" xfId="126" applyNumberFormat="1" applyFont="1" applyBorder="1" applyAlignment="1">
      <alignment horizontal="center" vertical="center" wrapText="1"/>
    </xf>
    <xf numFmtId="4" fontId="6" fillId="4" borderId="22" xfId="126" applyNumberFormat="1" applyFont="1" applyBorder="1" applyAlignment="1">
      <alignment horizontal="center" vertical="center" wrapText="1"/>
    </xf>
    <xf numFmtId="49" fontId="15" fillId="26" borderId="2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107" fillId="4" borderId="11" xfId="0" applyNumberFormat="1" applyFont="1" applyFill="1" applyBorder="1" applyAlignment="1">
      <alignment horizontal="center" vertical="center" wrapText="1"/>
    </xf>
    <xf numFmtId="0" fontId="107" fillId="4" borderId="21" xfId="0" applyFont="1" applyFill="1" applyBorder="1" applyAlignment="1">
      <alignment horizontal="center"/>
    </xf>
    <xf numFmtId="4" fontId="50" fillId="0" borderId="10" xfId="0" applyNumberFormat="1" applyFont="1" applyFill="1" applyBorder="1" applyAlignment="1">
      <alignment horizontal="center" wrapText="1"/>
    </xf>
    <xf numFmtId="2" fontId="50" fillId="0" borderId="10" xfId="0" applyNumberFormat="1" applyFont="1" applyFill="1" applyBorder="1" applyAlignment="1">
      <alignment horizontal="center" wrapText="1"/>
    </xf>
    <xf numFmtId="49" fontId="50" fillId="0" borderId="10" xfId="0" applyNumberFormat="1" applyFont="1" applyFill="1" applyBorder="1" applyAlignment="1">
      <alignment horizontal="center" wrapText="1"/>
    </xf>
    <xf numFmtId="4" fontId="50" fillId="0" borderId="10" xfId="0" applyNumberFormat="1" applyFont="1" applyFill="1" applyBorder="1" applyAlignment="1">
      <alignment horizontal="center"/>
    </xf>
    <xf numFmtId="0" fontId="111" fillId="0" borderId="0" xfId="113" applyNumberFormat="1" applyFont="1" applyFill="1" applyAlignment="1" applyProtection="1">
      <alignment/>
      <protection locked="0"/>
    </xf>
    <xf numFmtId="0" fontId="112" fillId="0" borderId="0" xfId="113" applyNumberFormat="1" applyFont="1" applyFill="1" applyAlignment="1" applyProtection="1">
      <alignment vertical="top" wrapText="1"/>
      <protection/>
    </xf>
    <xf numFmtId="0" fontId="113" fillId="0" borderId="17" xfId="113" applyNumberFormat="1" applyFont="1" applyFill="1" applyBorder="1" applyAlignment="1" applyProtection="1">
      <alignment vertical="center"/>
      <protection/>
    </xf>
    <xf numFmtId="0" fontId="113" fillId="0" borderId="17" xfId="113" applyNumberFormat="1" applyFont="1" applyFill="1" applyBorder="1" applyAlignment="1" applyProtection="1">
      <alignment horizontal="right" vertical="center"/>
      <protection/>
    </xf>
    <xf numFmtId="0" fontId="99" fillId="0" borderId="10" xfId="113" applyNumberFormat="1" applyFont="1" applyFill="1" applyBorder="1" applyAlignment="1" applyProtection="1">
      <alignment horizontal="center" vertical="center" wrapText="1"/>
      <protection/>
    </xf>
    <xf numFmtId="0" fontId="114" fillId="0" borderId="10" xfId="113" applyNumberFormat="1" applyFont="1" applyFill="1" applyBorder="1" applyAlignment="1" applyProtection="1">
      <alignment horizontal="center" vertical="center" wrapText="1"/>
      <protection/>
    </xf>
    <xf numFmtId="0" fontId="99" fillId="0" borderId="10" xfId="110" applyNumberFormat="1" applyFont="1" applyBorder="1" applyAlignment="1" applyProtection="1">
      <alignment horizontal="center" vertical="center" wrapText="1"/>
      <protection/>
    </xf>
    <xf numFmtId="2" fontId="99" fillId="0" borderId="10" xfId="110" applyNumberFormat="1" applyFont="1" applyBorder="1" applyAlignment="1" applyProtection="1">
      <alignment horizontal="left" vertical="center" wrapText="1"/>
      <protection/>
    </xf>
    <xf numFmtId="4" fontId="99" fillId="0" borderId="10" xfId="113" applyNumberFormat="1" applyFont="1" applyBorder="1" applyAlignment="1" applyProtection="1">
      <alignment vertical="center" wrapText="1"/>
      <protection/>
    </xf>
    <xf numFmtId="0" fontId="112" fillId="0" borderId="10" xfId="110" applyNumberFormat="1" applyFont="1" applyBorder="1" applyAlignment="1" applyProtection="1">
      <alignment horizontal="center" vertical="center" wrapText="1"/>
      <protection/>
    </xf>
    <xf numFmtId="0" fontId="112" fillId="0" borderId="10" xfId="110" applyNumberFormat="1" applyFont="1" applyBorder="1" applyAlignment="1" applyProtection="1">
      <alignment horizontal="left" vertical="center" wrapText="1"/>
      <protection/>
    </xf>
    <xf numFmtId="4" fontId="101" fillId="0" borderId="10" xfId="113" applyNumberFormat="1" applyFont="1" applyBorder="1" applyAlignment="1" applyProtection="1">
      <alignment vertical="center" wrapText="1"/>
      <protection/>
    </xf>
    <xf numFmtId="0" fontId="101" fillId="0" borderId="10" xfId="110" applyNumberFormat="1" applyFont="1" applyBorder="1" applyAlignment="1" applyProtection="1">
      <alignment horizontal="center" vertical="center" wrapText="1"/>
      <protection/>
    </xf>
    <xf numFmtId="0" fontId="115" fillId="0" borderId="10" xfId="110" applyNumberFormat="1" applyFont="1" applyBorder="1" applyAlignment="1" applyProtection="1">
      <alignment horizontal="center" vertical="center" wrapText="1"/>
      <protection/>
    </xf>
    <xf numFmtId="2" fontId="115" fillId="0" borderId="10" xfId="110" applyNumberFormat="1" applyFont="1" applyBorder="1" applyAlignment="1" applyProtection="1">
      <alignment horizontal="left" vertical="center" wrapText="1"/>
      <protection/>
    </xf>
    <xf numFmtId="4" fontId="115" fillId="0" borderId="10" xfId="113" applyNumberFormat="1" applyFont="1" applyBorder="1" applyAlignment="1" applyProtection="1">
      <alignment vertical="center" wrapText="1"/>
      <protection/>
    </xf>
    <xf numFmtId="2" fontId="112" fillId="0" borderId="10" xfId="110" applyNumberFormat="1" applyFont="1" applyBorder="1" applyAlignment="1" applyProtection="1">
      <alignment horizontal="left" vertical="center" wrapText="1"/>
      <protection/>
    </xf>
    <xf numFmtId="4" fontId="112" fillId="0" borderId="10" xfId="113" applyNumberFormat="1" applyFont="1" applyBorder="1" applyAlignment="1" applyProtection="1">
      <alignment vertical="center" wrapText="1"/>
      <protection/>
    </xf>
    <xf numFmtId="4" fontId="112" fillId="0" borderId="10" xfId="113" applyNumberFormat="1" applyFont="1" applyBorder="1" applyAlignment="1" applyProtection="1">
      <alignment vertical="center" wrapText="1"/>
      <protection locked="0"/>
    </xf>
    <xf numFmtId="4" fontId="115" fillId="0" borderId="10" xfId="113" applyNumberFormat="1" applyFont="1" applyBorder="1" applyAlignment="1" applyProtection="1">
      <alignment vertical="center" wrapText="1"/>
      <protection locked="0"/>
    </xf>
    <xf numFmtId="0" fontId="110" fillId="0" borderId="10" xfId="113" applyFont="1" applyBorder="1" applyAlignment="1" applyProtection="1">
      <alignment vertical="center" wrapText="1"/>
      <protection/>
    </xf>
    <xf numFmtId="4" fontId="99" fillId="0" borderId="10" xfId="113" applyNumberFormat="1" applyFont="1" applyBorder="1" applyAlignment="1" applyProtection="1">
      <alignment vertical="center" wrapText="1"/>
      <protection locked="0"/>
    </xf>
    <xf numFmtId="0" fontId="115" fillId="0" borderId="10" xfId="113" applyNumberFormat="1" applyFont="1" applyFill="1" applyBorder="1" applyAlignment="1" applyProtection="1">
      <alignment horizontal="center" vertical="center" wrapText="1"/>
      <protection/>
    </xf>
    <xf numFmtId="0" fontId="115" fillId="0" borderId="10" xfId="113" applyNumberFormat="1" applyFont="1" applyFill="1" applyBorder="1" applyAlignment="1" applyProtection="1">
      <alignment horizontal="left" vertical="center" wrapText="1"/>
      <protection/>
    </xf>
    <xf numFmtId="0" fontId="112" fillId="0" borderId="10" xfId="113" applyNumberFormat="1" applyFont="1" applyFill="1" applyBorder="1" applyAlignment="1" applyProtection="1">
      <alignment horizontal="center" vertical="center" wrapText="1"/>
      <protection/>
    </xf>
    <xf numFmtId="0" fontId="112" fillId="0" borderId="10" xfId="113" applyNumberFormat="1" applyFont="1" applyFill="1" applyBorder="1" applyAlignment="1" applyProtection="1">
      <alignment horizontal="left" vertical="center" wrapText="1"/>
      <protection/>
    </xf>
    <xf numFmtId="0" fontId="116" fillId="0" borderId="10" xfId="113" applyNumberFormat="1" applyFont="1" applyFill="1" applyBorder="1" applyAlignment="1" applyProtection="1">
      <alignment horizontal="center" vertical="center" wrapText="1"/>
      <protection/>
    </xf>
    <xf numFmtId="4" fontId="110" fillId="0" borderId="10" xfId="113" applyNumberFormat="1" applyFont="1" applyFill="1" applyBorder="1" applyAlignment="1" applyProtection="1">
      <alignment horizontal="right" vertical="center" wrapText="1"/>
      <protection/>
    </xf>
    <xf numFmtId="4" fontId="110" fillId="0" borderId="10" xfId="113" applyNumberFormat="1" applyFont="1" applyBorder="1" applyAlignment="1" applyProtection="1">
      <alignment vertical="center" wrapText="1"/>
      <protection/>
    </xf>
    <xf numFmtId="0" fontId="2" fillId="0" borderId="0" xfId="0" applyFont="1" applyAlignment="1">
      <alignment horizontal="left" wrapText="1"/>
    </xf>
    <xf numFmtId="0" fontId="7" fillId="0" borderId="0" xfId="108" applyFont="1" applyBorder="1" applyAlignment="1">
      <alignment horizontal="left" vertical="center" wrapText="1"/>
      <protection/>
    </xf>
    <xf numFmtId="4" fontId="40" fillId="0" borderId="0" xfId="108" applyNumberFormat="1" applyFont="1" applyBorder="1" applyAlignment="1">
      <alignment horizontal="center" vertical="center" wrapText="1"/>
      <protection/>
    </xf>
    <xf numFmtId="0" fontId="7" fillId="0" borderId="0" xfId="108" applyFont="1" applyFill="1" applyAlignment="1">
      <alignment horizontal="center" vertical="center" wrapText="1"/>
      <protection/>
    </xf>
    <xf numFmtId="0" fontId="99" fillId="0" borderId="10" xfId="113" applyNumberFormat="1" applyFont="1" applyFill="1" applyBorder="1" applyAlignment="1" applyProtection="1">
      <alignment horizontal="center" vertical="center" wrapText="1"/>
      <protection/>
    </xf>
    <xf numFmtId="0" fontId="117" fillId="0" borderId="0" xfId="113" applyNumberFormat="1" applyFont="1" applyFill="1" applyAlignment="1" applyProtection="1">
      <alignment horizontal="center" vertical="center"/>
      <protection locked="0"/>
    </xf>
    <xf numFmtId="0" fontId="117" fillId="0" borderId="0" xfId="113" applyFont="1" applyFill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9" fillId="0" borderId="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24" borderId="10" xfId="0" applyNumberFormat="1" applyFont="1" applyFill="1" applyBorder="1" applyAlignment="1" applyProtection="1">
      <alignment horizontal="center" vertical="center" wrapText="1"/>
      <protection/>
    </xf>
    <xf numFmtId="0" fontId="61" fillId="24" borderId="10" xfId="0" applyNumberFormat="1" applyFont="1" applyFill="1" applyBorder="1" applyAlignment="1" applyProtection="1">
      <alignment horizontal="center" vertical="center" wrapText="1"/>
      <protection/>
    </xf>
    <xf numFmtId="0" fontId="16" fillId="24" borderId="14" xfId="0" applyNumberFormat="1" applyFont="1" applyFill="1" applyBorder="1" applyAlignment="1" applyProtection="1">
      <alignment horizontal="center" vertical="center" wrapText="1"/>
      <protection/>
    </xf>
    <xf numFmtId="0" fontId="16" fillId="24" borderId="12" xfId="0" applyNumberFormat="1" applyFont="1" applyFill="1" applyBorder="1" applyAlignment="1" applyProtection="1">
      <alignment horizontal="center" vertical="center" wrapText="1"/>
      <protection/>
    </xf>
    <xf numFmtId="0" fontId="16" fillId="24" borderId="25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25" xfId="0" applyNumberFormat="1" applyFont="1" applyFill="1" applyBorder="1" applyAlignment="1" applyProtection="1">
      <alignment horizontal="center" vertical="center" wrapText="1"/>
      <protection/>
    </xf>
    <xf numFmtId="0" fontId="61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24" borderId="10" xfId="0" applyNumberFormat="1" applyFont="1" applyFill="1" applyBorder="1" applyAlignment="1" applyProtection="1">
      <alignment horizontal="center" vertical="center" wrapText="1"/>
      <protection/>
    </xf>
    <xf numFmtId="0" fontId="82" fillId="0" borderId="16" xfId="93" applyFont="1" applyBorder="1" applyAlignment="1">
      <alignment horizontal="center" vertical="center" wrapText="1"/>
      <protection/>
    </xf>
    <xf numFmtId="0" fontId="82" fillId="0" borderId="18" xfId="93" applyFont="1" applyBorder="1" applyAlignment="1">
      <alignment horizontal="center" vertical="center" wrapText="1"/>
      <protection/>
    </xf>
    <xf numFmtId="0" fontId="81" fillId="0" borderId="16" xfId="93" applyFont="1" applyBorder="1" applyAlignment="1">
      <alignment horizontal="center" vertical="center" wrapText="1"/>
      <protection/>
    </xf>
    <xf numFmtId="0" fontId="81" fillId="0" borderId="18" xfId="93" applyFont="1" applyBorder="1" applyAlignment="1">
      <alignment horizontal="center" vertical="center" wrapText="1"/>
      <protection/>
    </xf>
    <xf numFmtId="0" fontId="7" fillId="0" borderId="0" xfId="93" applyFont="1" applyAlignment="1">
      <alignment horizontal="center"/>
      <protection/>
    </xf>
    <xf numFmtId="0" fontId="16" fillId="0" borderId="0" xfId="93" applyFont="1" applyAlignment="1">
      <alignment horizontal="center"/>
      <protection/>
    </xf>
    <xf numFmtId="0" fontId="89" fillId="0" borderId="0" xfId="93" applyFont="1" applyAlignment="1" quotePrefix="1">
      <alignment horizontal="left"/>
      <protection/>
    </xf>
    <xf numFmtId="0" fontId="81" fillId="0" borderId="0" xfId="93" applyFont="1" applyAlignment="1">
      <alignment horizontal="left"/>
      <protection/>
    </xf>
    <xf numFmtId="0" fontId="118" fillId="0" borderId="0" xfId="93" applyFont="1" applyAlignment="1">
      <alignment horizontal="center"/>
      <protection/>
    </xf>
    <xf numFmtId="0" fontId="81" fillId="0" borderId="16" xfId="93" applyFont="1" applyBorder="1" applyAlignment="1">
      <alignment horizontal="center" vertical="top" wrapText="1"/>
      <protection/>
    </xf>
    <xf numFmtId="0" fontId="81" fillId="0" borderId="18" xfId="93" applyFont="1" applyBorder="1" applyAlignment="1">
      <alignment horizontal="center" vertical="top" wrapText="1"/>
      <protection/>
    </xf>
    <xf numFmtId="0" fontId="81" fillId="0" borderId="19" xfId="93" applyFont="1" applyBorder="1" applyAlignment="1">
      <alignment horizontal="center" vertical="top" wrapText="1"/>
      <protection/>
    </xf>
    <xf numFmtId="0" fontId="81" fillId="0" borderId="13" xfId="93" applyFont="1" applyBorder="1" applyAlignment="1">
      <alignment horizontal="center" vertical="top" wrapText="1"/>
      <protection/>
    </xf>
    <xf numFmtId="0" fontId="81" fillId="0" borderId="14" xfId="93" applyFont="1" applyBorder="1" applyAlignment="1">
      <alignment horizontal="center"/>
      <protection/>
    </xf>
    <xf numFmtId="0" fontId="81" fillId="0" borderId="16" xfId="93" applyFont="1" applyBorder="1" applyAlignment="1">
      <alignment horizontal="center"/>
      <protection/>
    </xf>
    <xf numFmtId="0" fontId="81" fillId="0" borderId="26" xfId="93" applyFont="1" applyBorder="1" applyAlignment="1">
      <alignment horizontal="center"/>
      <protection/>
    </xf>
    <xf numFmtId="0" fontId="81" fillId="0" borderId="18" xfId="93" applyFont="1" applyBorder="1" applyAlignment="1">
      <alignment horizontal="center"/>
      <protection/>
    </xf>
    <xf numFmtId="0" fontId="6" fillId="0" borderId="0" xfId="0" applyFont="1" applyAlignment="1">
      <alignment horizontal="left" vertical="center"/>
    </xf>
    <xf numFmtId="49" fontId="41" fillId="0" borderId="0" xfId="0" applyNumberFormat="1" applyFont="1" applyFill="1" applyBorder="1" applyAlignment="1" applyProtection="1">
      <alignment horizontal="left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92" fontId="41" fillId="0" borderId="0" xfId="7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07" fillId="0" borderId="0" xfId="93" applyFont="1" applyAlignment="1">
      <alignment horizontal="left"/>
      <protection/>
    </xf>
    <xf numFmtId="0" fontId="12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left"/>
    </xf>
    <xf numFmtId="0" fontId="22" fillId="4" borderId="23" xfId="0" applyFont="1" applyFill="1" applyBorder="1" applyAlignment="1">
      <alignment horizontal="left"/>
    </xf>
    <xf numFmtId="0" fontId="20" fillId="4" borderId="22" xfId="126" applyFont="1" applyBorder="1" applyAlignment="1">
      <alignment horizontal="left" vertical="center"/>
    </xf>
    <xf numFmtId="0" fontId="20" fillId="4" borderId="30" xfId="126" applyFont="1" applyBorder="1" applyAlignment="1">
      <alignment horizontal="left" vertical="center"/>
    </xf>
    <xf numFmtId="0" fontId="20" fillId="4" borderId="23" xfId="126" applyFont="1" applyBorder="1" applyAlignment="1">
      <alignment horizontal="left" vertical="center"/>
    </xf>
    <xf numFmtId="0" fontId="20" fillId="4" borderId="21" xfId="126" applyFont="1" applyBorder="1" applyAlignment="1">
      <alignment horizontal="left" vertical="center"/>
    </xf>
    <xf numFmtId="49" fontId="60" fillId="0" borderId="0" xfId="0" applyNumberFormat="1" applyFont="1" applyBorder="1" applyAlignment="1">
      <alignment horizontal="center" vertical="center" wrapText="1"/>
    </xf>
    <xf numFmtId="49" fontId="60" fillId="0" borderId="20" xfId="0" applyNumberFormat="1" applyFont="1" applyBorder="1" applyAlignment="1">
      <alignment horizontal="right" vertical="center" wrapText="1"/>
    </xf>
  </cellXfs>
  <cellStyles count="11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Гарний 2" xfId="67"/>
    <cellStyle name="Hyperlink" xfId="68"/>
    <cellStyle name="Грошовий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Звичайний 10" xfId="80"/>
    <cellStyle name="Звичайний 11" xfId="81"/>
    <cellStyle name="Звичайний 12" xfId="82"/>
    <cellStyle name="Звичайний 13" xfId="83"/>
    <cellStyle name="Звичайний 14" xfId="84"/>
    <cellStyle name="Звичайний 15" xfId="85"/>
    <cellStyle name="Звичайний 16" xfId="86"/>
    <cellStyle name="Звичайний 17" xfId="87"/>
    <cellStyle name="Звичайний 18" xfId="88"/>
    <cellStyle name="Звичайний 19" xfId="89"/>
    <cellStyle name="Звичайний 2" xfId="90"/>
    <cellStyle name="Звичайний 2 2" xfId="91"/>
    <cellStyle name="Звичайний 20" xfId="92"/>
    <cellStyle name="Звичайний 21" xfId="93"/>
    <cellStyle name="Звичайний 22" xfId="94"/>
    <cellStyle name="Звичайний 3" xfId="95"/>
    <cellStyle name="Звичайний 3 2" xfId="96"/>
    <cellStyle name="Звичайний 4" xfId="97"/>
    <cellStyle name="Звичайний 4 2" xfId="98"/>
    <cellStyle name="Звичайний 5" xfId="99"/>
    <cellStyle name="Звичайний 6" xfId="100"/>
    <cellStyle name="Звичайний 7" xfId="101"/>
    <cellStyle name="Звичайний 8" xfId="102"/>
    <cellStyle name="Звичайний 9" xfId="103"/>
    <cellStyle name="Итог" xfId="104"/>
    <cellStyle name="Контрольная ячейка" xfId="105"/>
    <cellStyle name="Название" xfId="106"/>
    <cellStyle name="Нейтральный" xfId="107"/>
    <cellStyle name="Обычный 2" xfId="108"/>
    <cellStyle name="Обычный 2 2" xfId="109"/>
    <cellStyle name="Обычный 3" xfId="110"/>
    <cellStyle name="Обычный 4" xfId="111"/>
    <cellStyle name="Обычный 5" xfId="112"/>
    <cellStyle name="Обычный_Додаток  1 для села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Середній" xfId="120"/>
    <cellStyle name="Стиль 1" xfId="121"/>
    <cellStyle name="Текст предупреждения" xfId="122"/>
    <cellStyle name="Comma" xfId="123"/>
    <cellStyle name="Comma [0]" xfId="124"/>
    <cellStyle name="Фінансовий 2" xfId="125"/>
    <cellStyle name="Хороший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238125</xdr:rowOff>
    </xdr:from>
    <xdr:to>
      <xdr:col>7</xdr:col>
      <xdr:colOff>0</xdr:colOff>
      <xdr:row>8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915525" y="28003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Видатки обласного бюджету на 2002 рік за функціональною структурою</a:t>
          </a:r>
        </a:p>
      </xdr:txBody>
    </xdr:sp>
    <xdr:clientData/>
  </xdr:twoCellAnchor>
  <xdr:twoCellAnchor>
    <xdr:from>
      <xdr:col>1</xdr:col>
      <xdr:colOff>504825</xdr:colOff>
      <xdr:row>6</xdr:row>
      <xdr:rowOff>238125</xdr:rowOff>
    </xdr:from>
    <xdr:to>
      <xdr:col>6</xdr:col>
      <xdr:colOff>0</xdr:colOff>
      <xdr:row>6</xdr:row>
      <xdr:rowOff>438150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43050" y="2362200"/>
          <a:ext cx="767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952500</xdr:colOff>
      <xdr:row>0</xdr:row>
      <xdr:rowOff>0</xdr:rowOff>
    </xdr:from>
    <xdr:to>
      <xdr:col>10</xdr:col>
      <xdr:colOff>295275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352925" y="0"/>
          <a:ext cx="10287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0</xdr:col>
      <xdr:colOff>209550</xdr:colOff>
      <xdr:row>1</xdr:row>
      <xdr:rowOff>180975</xdr:rowOff>
    </xdr:from>
    <xdr:to>
      <xdr:col>4</xdr:col>
      <xdr:colOff>1257300</xdr:colOff>
      <xdr:row>1</xdr:row>
      <xdr:rowOff>990600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9550" y="381000"/>
          <a:ext cx="77724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місцевого бюджету  2021 рік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</a:p>
      </xdr:txBody>
    </xdr:sp>
    <xdr:clientData/>
  </xdr:twoCellAnchor>
  <xdr:oneCellAnchor>
    <xdr:from>
      <xdr:col>12</xdr:col>
      <xdr:colOff>200025</xdr:colOff>
      <xdr:row>1</xdr:row>
      <xdr:rowOff>47625</xdr:rowOff>
    </xdr:from>
    <xdr:ext cx="6153150" cy="1695450"/>
    <xdr:sp>
      <xdr:nvSpPr>
        <xdr:cNvPr id="3" name="Text Box 4"/>
        <xdr:cNvSpPr txBox="1">
          <a:spLocks noChangeArrowheads="1"/>
        </xdr:cNvSpPr>
      </xdr:nvSpPr>
      <xdr:spPr>
        <a:xfrm>
          <a:off x="16887825" y="247650"/>
          <a:ext cx="6153150" cy="169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рішення  Білокриницької сільської  ради              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"Про внесення змін  до  бюджету Білокриницької сільської територіальної громади на 2021 рік"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13 липня 2021 року №______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6"/>
  <sheetViews>
    <sheetView showGridLines="0" zoomScalePageLayoutView="0" workbookViewId="0" topLeftCell="A1">
      <selection activeCell="I14" sqref="I14"/>
    </sheetView>
  </sheetViews>
  <sheetFormatPr defaultColWidth="9.25390625" defaultRowHeight="12.75"/>
  <cols>
    <col min="1" max="1" width="13.625" style="108" customWidth="1"/>
    <col min="2" max="2" width="45.875" style="108" customWidth="1"/>
    <col min="3" max="3" width="17.875" style="108" customWidth="1"/>
    <col min="4" max="4" width="18.75390625" style="108" customWidth="1"/>
    <col min="5" max="5" width="15.625" style="108" customWidth="1"/>
    <col min="6" max="12" width="9.125" style="108" customWidth="1"/>
    <col min="13" max="244" width="9.125" style="109" customWidth="1"/>
    <col min="245" max="253" width="9.125" style="108" customWidth="1"/>
    <col min="254" max="16384" width="9.25390625" style="109" customWidth="1"/>
  </cols>
  <sheetData>
    <row r="1" ht="18" customHeight="1">
      <c r="D1" s="195" t="s">
        <v>281</v>
      </c>
    </row>
    <row r="2" spans="4:6" ht="66.75" customHeight="1">
      <c r="D2" s="364" t="s">
        <v>417</v>
      </c>
      <c r="E2" s="364"/>
      <c r="F2" s="364"/>
    </row>
    <row r="3" spans="3:13" ht="2.25" customHeight="1">
      <c r="C3" s="88"/>
      <c r="D3" s="88"/>
      <c r="E3" s="88"/>
      <c r="F3" s="88"/>
      <c r="M3" s="108"/>
    </row>
    <row r="4" spans="1:6" ht="23.25" customHeight="1">
      <c r="A4" s="369" t="s">
        <v>378</v>
      </c>
      <c r="B4" s="370"/>
      <c r="C4" s="370"/>
      <c r="D4" s="370"/>
      <c r="E4" s="370"/>
      <c r="F4" s="335"/>
    </row>
    <row r="5" spans="1:6" ht="33.75" customHeight="1">
      <c r="A5" s="336" t="s">
        <v>438</v>
      </c>
      <c r="B5" s="337"/>
      <c r="C5" s="337"/>
      <c r="D5" s="337"/>
      <c r="E5" s="337"/>
      <c r="F5" s="338" t="s">
        <v>17</v>
      </c>
    </row>
    <row r="6" spans="1:6" ht="25.5" customHeight="1">
      <c r="A6" s="368" t="s">
        <v>16</v>
      </c>
      <c r="B6" s="368" t="s">
        <v>25</v>
      </c>
      <c r="C6" s="368" t="s">
        <v>78</v>
      </c>
      <c r="D6" s="368" t="s">
        <v>9</v>
      </c>
      <c r="E6" s="368" t="s">
        <v>10</v>
      </c>
      <c r="F6" s="368"/>
    </row>
    <row r="7" spans="1:6" ht="49.5" customHeight="1">
      <c r="A7" s="368"/>
      <c r="B7" s="368"/>
      <c r="C7" s="368"/>
      <c r="D7" s="368"/>
      <c r="E7" s="339" t="s">
        <v>142</v>
      </c>
      <c r="F7" s="340" t="s">
        <v>143</v>
      </c>
    </row>
    <row r="8" spans="1:253" s="16" customFormat="1" ht="24.75" customHeight="1">
      <c r="A8" s="341">
        <v>10000000</v>
      </c>
      <c r="B8" s="342" t="s">
        <v>27</v>
      </c>
      <c r="C8" s="216">
        <f aca="true" t="shared" si="0" ref="C8:C62">D8+E8</f>
        <v>0</v>
      </c>
      <c r="D8" s="343">
        <f>D9+D18+D24+D38+D15</f>
        <v>0</v>
      </c>
      <c r="E8" s="343">
        <f>E9+E18+E24+E38</f>
        <v>0</v>
      </c>
      <c r="F8" s="343">
        <f>F9+F18+F24+F38</f>
        <v>0</v>
      </c>
      <c r="G8" s="15"/>
      <c r="H8" s="15"/>
      <c r="I8" s="15"/>
      <c r="J8" s="15"/>
      <c r="K8" s="15"/>
      <c r="L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253" s="16" customFormat="1" ht="39.75" customHeight="1">
      <c r="A9" s="341">
        <v>11000000</v>
      </c>
      <c r="B9" s="342" t="s">
        <v>149</v>
      </c>
      <c r="C9" s="216">
        <f t="shared" si="0"/>
        <v>114000</v>
      </c>
      <c r="D9" s="343">
        <f>D10</f>
        <v>114000</v>
      </c>
      <c r="E9" s="343">
        <f>E10</f>
        <v>0</v>
      </c>
      <c r="F9" s="343">
        <f>F10</f>
        <v>0</v>
      </c>
      <c r="G9" s="15"/>
      <c r="H9" s="15"/>
      <c r="I9" s="15"/>
      <c r="J9" s="15"/>
      <c r="K9" s="15"/>
      <c r="L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:253" s="16" customFormat="1" ht="31.5" customHeight="1">
      <c r="A10" s="341">
        <v>11010000</v>
      </c>
      <c r="B10" s="342" t="s">
        <v>150</v>
      </c>
      <c r="C10" s="216">
        <f t="shared" si="0"/>
        <v>114000</v>
      </c>
      <c r="D10" s="343">
        <f>SUM(D11:D14)</f>
        <v>114000</v>
      </c>
      <c r="E10" s="343"/>
      <c r="F10" s="343"/>
      <c r="G10" s="15"/>
      <c r="H10" s="15"/>
      <c r="I10" s="15"/>
      <c r="J10" s="15"/>
      <c r="K10" s="15"/>
      <c r="L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spans="1:253" s="16" customFormat="1" ht="48.75" customHeight="1">
      <c r="A11" s="344">
        <v>11010100</v>
      </c>
      <c r="B11" s="345" t="s">
        <v>151</v>
      </c>
      <c r="C11" s="216">
        <f t="shared" si="0"/>
        <v>0</v>
      </c>
      <c r="D11" s="346">
        <v>0</v>
      </c>
      <c r="E11" s="343"/>
      <c r="F11" s="343"/>
      <c r="G11" s="15"/>
      <c r="H11" s="15"/>
      <c r="I11" s="15"/>
      <c r="J11" s="15"/>
      <c r="K11" s="15"/>
      <c r="L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spans="1:253" s="16" customFormat="1" ht="48.75" customHeight="1">
      <c r="A12" s="344">
        <v>11010200</v>
      </c>
      <c r="B12" s="345" t="s">
        <v>418</v>
      </c>
      <c r="C12" s="216">
        <f>D12+E12</f>
        <v>216000</v>
      </c>
      <c r="D12" s="346">
        <f>102000+114000</f>
        <v>216000</v>
      </c>
      <c r="E12" s="343"/>
      <c r="F12" s="343"/>
      <c r="G12" s="15"/>
      <c r="H12" s="15"/>
      <c r="I12" s="15"/>
      <c r="J12" s="15"/>
      <c r="K12" s="15"/>
      <c r="L12" s="15"/>
      <c r="IK12" s="15"/>
      <c r="IL12" s="15"/>
      <c r="IM12" s="15"/>
      <c r="IN12" s="15"/>
      <c r="IO12" s="15"/>
      <c r="IP12" s="15"/>
      <c r="IQ12" s="15"/>
      <c r="IR12" s="15"/>
      <c r="IS12" s="15"/>
    </row>
    <row r="13" spans="1:253" s="16" customFormat="1" ht="48.75" customHeight="1">
      <c r="A13" s="344">
        <v>11010400</v>
      </c>
      <c r="B13" s="345" t="s">
        <v>209</v>
      </c>
      <c r="C13" s="216">
        <f t="shared" si="0"/>
        <v>0</v>
      </c>
      <c r="D13" s="346">
        <v>0</v>
      </c>
      <c r="E13" s="343"/>
      <c r="F13" s="343"/>
      <c r="G13" s="15"/>
      <c r="H13" s="15"/>
      <c r="I13" s="15"/>
      <c r="J13" s="15"/>
      <c r="K13" s="15"/>
      <c r="L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s="16" customFormat="1" ht="48.75" customHeight="1">
      <c r="A14" s="344">
        <v>11010500</v>
      </c>
      <c r="B14" s="345" t="s">
        <v>180</v>
      </c>
      <c r="C14" s="216">
        <f t="shared" si="0"/>
        <v>-102000</v>
      </c>
      <c r="D14" s="346">
        <v>-102000</v>
      </c>
      <c r="E14" s="343"/>
      <c r="F14" s="343"/>
      <c r="G14" s="15"/>
      <c r="H14" s="15"/>
      <c r="I14" s="15"/>
      <c r="J14" s="15"/>
      <c r="K14" s="15"/>
      <c r="L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253" s="16" customFormat="1" ht="39.75" customHeight="1">
      <c r="A15" s="341">
        <v>13000000</v>
      </c>
      <c r="B15" s="342" t="s">
        <v>194</v>
      </c>
      <c r="C15" s="216">
        <f t="shared" si="0"/>
        <v>-114000</v>
      </c>
      <c r="D15" s="343">
        <f>D16</f>
        <v>-114000</v>
      </c>
      <c r="E15" s="343"/>
      <c r="F15" s="343"/>
      <c r="G15" s="15"/>
      <c r="H15" s="15"/>
      <c r="I15" s="15"/>
      <c r="J15" s="15"/>
      <c r="K15" s="15"/>
      <c r="L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s="16" customFormat="1" ht="48.75" customHeight="1">
      <c r="A16" s="341">
        <v>13010000</v>
      </c>
      <c r="B16" s="342" t="s">
        <v>195</v>
      </c>
      <c r="C16" s="216">
        <f t="shared" si="0"/>
        <v>-114000</v>
      </c>
      <c r="D16" s="343">
        <f>D17</f>
        <v>-114000</v>
      </c>
      <c r="E16" s="343"/>
      <c r="F16" s="343"/>
      <c r="G16" s="15"/>
      <c r="H16" s="15"/>
      <c r="I16" s="15"/>
      <c r="J16" s="15"/>
      <c r="K16" s="15"/>
      <c r="L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spans="1:253" s="16" customFormat="1" ht="87" customHeight="1">
      <c r="A17" s="344">
        <v>13010200</v>
      </c>
      <c r="B17" s="345" t="s">
        <v>196</v>
      </c>
      <c r="C17" s="216">
        <f t="shared" si="0"/>
        <v>-114000</v>
      </c>
      <c r="D17" s="346">
        <v>-114000</v>
      </c>
      <c r="E17" s="343"/>
      <c r="F17" s="343"/>
      <c r="G17" s="15"/>
      <c r="H17" s="15"/>
      <c r="I17" s="15"/>
      <c r="J17" s="15"/>
      <c r="K17" s="15"/>
      <c r="L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53" s="16" customFormat="1" ht="27" customHeight="1">
      <c r="A18" s="341">
        <v>14000000</v>
      </c>
      <c r="B18" s="342" t="s">
        <v>152</v>
      </c>
      <c r="C18" s="216">
        <f>D18+E18</f>
        <v>0</v>
      </c>
      <c r="D18" s="343">
        <f>D19+D21+D23</f>
        <v>0</v>
      </c>
      <c r="E18" s="343"/>
      <c r="F18" s="343"/>
      <c r="G18" s="15"/>
      <c r="H18" s="15"/>
      <c r="I18" s="15"/>
      <c r="J18" s="15"/>
      <c r="K18" s="15"/>
      <c r="L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s="16" customFormat="1" ht="41.25" customHeight="1">
      <c r="A19" s="341">
        <v>14020000</v>
      </c>
      <c r="B19" s="342" t="s">
        <v>181</v>
      </c>
      <c r="C19" s="216">
        <f t="shared" si="0"/>
        <v>224000</v>
      </c>
      <c r="D19" s="343">
        <f>D20</f>
        <v>224000</v>
      </c>
      <c r="E19" s="343"/>
      <c r="F19" s="343"/>
      <c r="G19" s="15"/>
      <c r="H19" s="15"/>
      <c r="I19" s="15"/>
      <c r="J19" s="15"/>
      <c r="K19" s="15"/>
      <c r="L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s="16" customFormat="1" ht="19.5" customHeight="1">
      <c r="A20" s="347">
        <v>14021900</v>
      </c>
      <c r="B20" s="345" t="s">
        <v>154</v>
      </c>
      <c r="C20" s="216">
        <f t="shared" si="0"/>
        <v>224000</v>
      </c>
      <c r="D20" s="346">
        <f>224000</f>
        <v>224000</v>
      </c>
      <c r="E20" s="343"/>
      <c r="F20" s="343"/>
      <c r="G20" s="15"/>
      <c r="H20" s="15"/>
      <c r="I20" s="15"/>
      <c r="J20" s="15"/>
      <c r="K20" s="15"/>
      <c r="L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s="16" customFormat="1" ht="48.75" customHeight="1">
      <c r="A21" s="341">
        <v>14030000</v>
      </c>
      <c r="B21" s="342" t="s">
        <v>153</v>
      </c>
      <c r="C21" s="216">
        <f t="shared" si="0"/>
        <v>0</v>
      </c>
      <c r="D21" s="343">
        <f>D22</f>
        <v>0</v>
      </c>
      <c r="E21" s="343"/>
      <c r="F21" s="343"/>
      <c r="G21" s="15"/>
      <c r="H21" s="15"/>
      <c r="I21" s="15"/>
      <c r="J21" s="15"/>
      <c r="K21" s="15"/>
      <c r="L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s="16" customFormat="1" ht="32.25" customHeight="1">
      <c r="A22" s="344">
        <v>14031900</v>
      </c>
      <c r="B22" s="345" t="s">
        <v>154</v>
      </c>
      <c r="C22" s="216">
        <f>D22+E22</f>
        <v>0</v>
      </c>
      <c r="D22" s="346">
        <v>0</v>
      </c>
      <c r="E22" s="343"/>
      <c r="F22" s="343"/>
      <c r="G22" s="15"/>
      <c r="H22" s="15"/>
      <c r="I22" s="15"/>
      <c r="J22" s="15"/>
      <c r="K22" s="15"/>
      <c r="L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s="16" customFormat="1" ht="48.75" customHeight="1">
      <c r="A23" s="344">
        <v>14040000</v>
      </c>
      <c r="B23" s="345" t="s">
        <v>188</v>
      </c>
      <c r="C23" s="216">
        <f t="shared" si="0"/>
        <v>-224000</v>
      </c>
      <c r="D23" s="346">
        <v>-224000</v>
      </c>
      <c r="E23" s="343"/>
      <c r="F23" s="343"/>
      <c r="G23" s="15"/>
      <c r="H23" s="15"/>
      <c r="I23" s="15"/>
      <c r="J23" s="15"/>
      <c r="K23" s="15"/>
      <c r="L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s="18" customFormat="1" ht="36" customHeight="1">
      <c r="A24" s="348">
        <v>18000000</v>
      </c>
      <c r="B24" s="349" t="s">
        <v>32</v>
      </c>
      <c r="C24" s="216">
        <f t="shared" si="0"/>
        <v>0</v>
      </c>
      <c r="D24" s="350">
        <f>D25+D34</f>
        <v>0</v>
      </c>
      <c r="E24" s="350">
        <f>E25+E34</f>
        <v>0</v>
      </c>
      <c r="F24" s="350">
        <f>F25+F34</f>
        <v>0</v>
      </c>
      <c r="G24" s="17"/>
      <c r="H24" s="17"/>
      <c r="I24" s="17"/>
      <c r="J24" s="17"/>
      <c r="K24" s="17"/>
      <c r="L24" s="17"/>
      <c r="IK24" s="17"/>
      <c r="IL24" s="17"/>
      <c r="IM24" s="17"/>
      <c r="IN24" s="17"/>
      <c r="IO24" s="17"/>
      <c r="IP24" s="17"/>
      <c r="IQ24" s="17"/>
      <c r="IR24" s="17"/>
      <c r="IS24" s="17"/>
    </row>
    <row r="25" spans="1:253" s="18" customFormat="1" ht="29.25" customHeight="1">
      <c r="A25" s="348">
        <v>18010000</v>
      </c>
      <c r="B25" s="349" t="s">
        <v>33</v>
      </c>
      <c r="C25" s="216">
        <f t="shared" si="0"/>
        <v>0</v>
      </c>
      <c r="D25" s="350">
        <f>SUM(D26:D33)</f>
        <v>0</v>
      </c>
      <c r="E25" s="350">
        <f>SUM(E26:E33)</f>
        <v>0</v>
      </c>
      <c r="F25" s="350">
        <f>SUM(F26:F33)</f>
        <v>0</v>
      </c>
      <c r="G25" s="17"/>
      <c r="H25" s="17"/>
      <c r="I25" s="17"/>
      <c r="J25" s="17"/>
      <c r="K25" s="17"/>
      <c r="L25" s="17"/>
      <c r="IK25" s="17"/>
      <c r="IL25" s="17"/>
      <c r="IM25" s="17"/>
      <c r="IN25" s="17"/>
      <c r="IO25" s="17"/>
      <c r="IP25" s="17"/>
      <c r="IQ25" s="17"/>
      <c r="IR25" s="17"/>
      <c r="IS25" s="17"/>
    </row>
    <row r="26" spans="1:253" s="18" customFormat="1" ht="57" customHeight="1">
      <c r="A26" s="344">
        <v>18010200</v>
      </c>
      <c r="B26" s="351" t="s">
        <v>182</v>
      </c>
      <c r="C26" s="216">
        <f t="shared" si="0"/>
        <v>0</v>
      </c>
      <c r="D26" s="352">
        <v>0</v>
      </c>
      <c r="E26" s="350"/>
      <c r="F26" s="350"/>
      <c r="G26" s="17"/>
      <c r="H26" s="17"/>
      <c r="I26" s="17"/>
      <c r="J26" s="17"/>
      <c r="K26" s="17"/>
      <c r="L26" s="17"/>
      <c r="IK26" s="17"/>
      <c r="IL26" s="17"/>
      <c r="IM26" s="17"/>
      <c r="IN26" s="17"/>
      <c r="IO26" s="17"/>
      <c r="IP26" s="17"/>
      <c r="IQ26" s="17"/>
      <c r="IR26" s="17"/>
      <c r="IS26" s="17"/>
    </row>
    <row r="27" spans="1:253" s="18" customFormat="1" ht="57.75" customHeight="1">
      <c r="A27" s="344">
        <v>18010300</v>
      </c>
      <c r="B27" s="351" t="s">
        <v>183</v>
      </c>
      <c r="C27" s="216">
        <f t="shared" si="0"/>
        <v>0</v>
      </c>
      <c r="D27" s="352">
        <v>0</v>
      </c>
      <c r="E27" s="350"/>
      <c r="F27" s="350"/>
      <c r="G27" s="17"/>
      <c r="H27" s="17"/>
      <c r="I27" s="17"/>
      <c r="J27" s="17"/>
      <c r="K27" s="17"/>
      <c r="L27" s="17"/>
      <c r="IK27" s="17"/>
      <c r="IL27" s="17"/>
      <c r="IM27" s="17"/>
      <c r="IN27" s="17"/>
      <c r="IO27" s="17"/>
      <c r="IP27" s="17"/>
      <c r="IQ27" s="17"/>
      <c r="IR27" s="17"/>
      <c r="IS27" s="17"/>
    </row>
    <row r="28" spans="1:253" s="18" customFormat="1" ht="57" customHeight="1">
      <c r="A28" s="344">
        <v>18010400</v>
      </c>
      <c r="B28" s="351" t="s">
        <v>155</v>
      </c>
      <c r="C28" s="216">
        <f t="shared" si="0"/>
        <v>0</v>
      </c>
      <c r="D28" s="352">
        <v>0</v>
      </c>
      <c r="E28" s="350"/>
      <c r="F28" s="350"/>
      <c r="G28" s="17"/>
      <c r="H28" s="17"/>
      <c r="I28" s="17"/>
      <c r="J28" s="17"/>
      <c r="K28" s="17"/>
      <c r="L28" s="17"/>
      <c r="IK28" s="17"/>
      <c r="IL28" s="17"/>
      <c r="IM28" s="17"/>
      <c r="IN28" s="17"/>
      <c r="IO28" s="17"/>
      <c r="IP28" s="17"/>
      <c r="IQ28" s="17"/>
      <c r="IR28" s="17"/>
      <c r="IS28" s="17"/>
    </row>
    <row r="29" spans="1:253" s="18" customFormat="1" ht="30" customHeight="1">
      <c r="A29" s="344">
        <v>18010500</v>
      </c>
      <c r="B29" s="351" t="s">
        <v>34</v>
      </c>
      <c r="C29" s="216">
        <f t="shared" si="0"/>
        <v>0</v>
      </c>
      <c r="D29" s="353">
        <v>0</v>
      </c>
      <c r="E29" s="352"/>
      <c r="F29" s="352"/>
      <c r="G29" s="17"/>
      <c r="H29" s="17"/>
      <c r="I29" s="17"/>
      <c r="J29" s="17"/>
      <c r="K29" s="17"/>
      <c r="L29" s="17"/>
      <c r="IK29" s="17"/>
      <c r="IL29" s="17"/>
      <c r="IM29" s="17"/>
      <c r="IN29" s="17"/>
      <c r="IO29" s="17"/>
      <c r="IP29" s="17"/>
      <c r="IQ29" s="17"/>
      <c r="IR29" s="17"/>
      <c r="IS29" s="17"/>
    </row>
    <row r="30" spans="1:253" s="18" customFormat="1" ht="36" customHeight="1">
      <c r="A30" s="344">
        <v>18010600</v>
      </c>
      <c r="B30" s="351" t="s">
        <v>35</v>
      </c>
      <c r="C30" s="216">
        <f t="shared" si="0"/>
        <v>0</v>
      </c>
      <c r="D30" s="353">
        <v>0</v>
      </c>
      <c r="E30" s="352"/>
      <c r="F30" s="352"/>
      <c r="G30" s="17"/>
      <c r="H30" s="17"/>
      <c r="I30" s="17"/>
      <c r="J30" s="17"/>
      <c r="K30" s="17"/>
      <c r="L30" s="17"/>
      <c r="IK30" s="17"/>
      <c r="IL30" s="17"/>
      <c r="IM30" s="17"/>
      <c r="IN30" s="17"/>
      <c r="IO30" s="17"/>
      <c r="IP30" s="17"/>
      <c r="IQ30" s="17"/>
      <c r="IR30" s="17"/>
      <c r="IS30" s="17"/>
    </row>
    <row r="31" spans="1:253" s="18" customFormat="1" ht="36" customHeight="1">
      <c r="A31" s="344">
        <v>18010700</v>
      </c>
      <c r="B31" s="351" t="s">
        <v>197</v>
      </c>
      <c r="C31" s="216">
        <f t="shared" si="0"/>
        <v>0</v>
      </c>
      <c r="D31" s="353">
        <v>0</v>
      </c>
      <c r="E31" s="352"/>
      <c r="F31" s="352"/>
      <c r="G31" s="17"/>
      <c r="H31" s="17"/>
      <c r="I31" s="17"/>
      <c r="J31" s="17"/>
      <c r="K31" s="17"/>
      <c r="L31" s="17"/>
      <c r="IK31" s="17"/>
      <c r="IL31" s="17"/>
      <c r="IM31" s="17"/>
      <c r="IN31" s="17"/>
      <c r="IO31" s="17"/>
      <c r="IP31" s="17"/>
      <c r="IQ31" s="17"/>
      <c r="IR31" s="17"/>
      <c r="IS31" s="17"/>
    </row>
    <row r="32" spans="1:253" s="18" customFormat="1" ht="36" customHeight="1">
      <c r="A32" s="344">
        <v>18010900</v>
      </c>
      <c r="B32" s="351" t="s">
        <v>156</v>
      </c>
      <c r="C32" s="216">
        <f t="shared" si="0"/>
        <v>0</v>
      </c>
      <c r="D32" s="353">
        <v>0</v>
      </c>
      <c r="E32" s="352"/>
      <c r="F32" s="352"/>
      <c r="G32" s="17"/>
      <c r="H32" s="17"/>
      <c r="I32" s="17"/>
      <c r="J32" s="17"/>
      <c r="K32" s="17"/>
      <c r="L32" s="17"/>
      <c r="IK32" s="17"/>
      <c r="IL32" s="17"/>
      <c r="IM32" s="17"/>
      <c r="IN32" s="17"/>
      <c r="IO32" s="17"/>
      <c r="IP32" s="17"/>
      <c r="IQ32" s="17"/>
      <c r="IR32" s="17"/>
      <c r="IS32" s="17"/>
    </row>
    <row r="33" spans="1:253" s="18" customFormat="1" ht="36" customHeight="1">
      <c r="A33" s="344">
        <v>18011000</v>
      </c>
      <c r="B33" s="351" t="s">
        <v>157</v>
      </c>
      <c r="C33" s="216">
        <f t="shared" si="0"/>
        <v>0</v>
      </c>
      <c r="D33" s="353"/>
      <c r="E33" s="352"/>
      <c r="F33" s="352"/>
      <c r="G33" s="17"/>
      <c r="H33" s="17"/>
      <c r="I33" s="17"/>
      <c r="J33" s="17"/>
      <c r="K33" s="17"/>
      <c r="L33" s="17"/>
      <c r="IK33" s="17"/>
      <c r="IL33" s="17"/>
      <c r="IM33" s="17"/>
      <c r="IN33" s="17"/>
      <c r="IO33" s="17"/>
      <c r="IP33" s="17"/>
      <c r="IQ33" s="17"/>
      <c r="IR33" s="17"/>
      <c r="IS33" s="17"/>
    </row>
    <row r="34" spans="1:253" s="18" customFormat="1" ht="28.5" customHeight="1">
      <c r="A34" s="348">
        <v>18050000</v>
      </c>
      <c r="B34" s="349" t="s">
        <v>36</v>
      </c>
      <c r="C34" s="216">
        <f t="shared" si="0"/>
        <v>0</v>
      </c>
      <c r="D34" s="350">
        <f>SUM(D35:D37)</f>
        <v>0</v>
      </c>
      <c r="E34" s="350">
        <f>SUM(E35:E35)</f>
        <v>0</v>
      </c>
      <c r="F34" s="350">
        <f>SUM(F35:F35)</f>
        <v>0</v>
      </c>
      <c r="G34" s="17"/>
      <c r="H34" s="17"/>
      <c r="I34" s="17"/>
      <c r="J34" s="17"/>
      <c r="K34" s="17"/>
      <c r="L34" s="17"/>
      <c r="IK34" s="17"/>
      <c r="IL34" s="17"/>
      <c r="IM34" s="17"/>
      <c r="IN34" s="17"/>
      <c r="IO34" s="17"/>
      <c r="IP34" s="17"/>
      <c r="IQ34" s="17"/>
      <c r="IR34" s="17"/>
      <c r="IS34" s="17"/>
    </row>
    <row r="35" spans="1:253" s="18" customFormat="1" ht="27.75" customHeight="1">
      <c r="A35" s="344">
        <v>18050300</v>
      </c>
      <c r="B35" s="351" t="s">
        <v>37</v>
      </c>
      <c r="C35" s="216">
        <f t="shared" si="0"/>
        <v>0</v>
      </c>
      <c r="D35" s="353">
        <v>0</v>
      </c>
      <c r="E35" s="352"/>
      <c r="F35" s="352"/>
      <c r="G35" s="17"/>
      <c r="H35" s="17"/>
      <c r="I35" s="17"/>
      <c r="J35" s="17"/>
      <c r="K35" s="17"/>
      <c r="L35" s="17"/>
      <c r="IK35" s="17"/>
      <c r="IL35" s="17"/>
      <c r="IM35" s="17"/>
      <c r="IN35" s="17"/>
      <c r="IO35" s="17"/>
      <c r="IP35" s="17"/>
      <c r="IQ35" s="17"/>
      <c r="IR35" s="17"/>
      <c r="IS35" s="17"/>
    </row>
    <row r="36" spans="1:253" s="18" customFormat="1" ht="28.5" customHeight="1">
      <c r="A36" s="344">
        <v>18050400</v>
      </c>
      <c r="B36" s="351" t="s">
        <v>158</v>
      </c>
      <c r="C36" s="216">
        <f t="shared" si="0"/>
        <v>0</v>
      </c>
      <c r="D36" s="353">
        <v>0</v>
      </c>
      <c r="E36" s="352"/>
      <c r="F36" s="352"/>
      <c r="G36" s="17"/>
      <c r="H36" s="17"/>
      <c r="I36" s="17"/>
      <c r="J36" s="17"/>
      <c r="K36" s="17"/>
      <c r="L36" s="17"/>
      <c r="IK36" s="17"/>
      <c r="IL36" s="17"/>
      <c r="IM36" s="17"/>
      <c r="IN36" s="17"/>
      <c r="IO36" s="17"/>
      <c r="IP36" s="17"/>
      <c r="IQ36" s="17"/>
      <c r="IR36" s="17"/>
      <c r="IS36" s="17"/>
    </row>
    <row r="37" spans="1:253" s="18" customFormat="1" ht="78.75" customHeight="1">
      <c r="A37" s="344">
        <v>18050500</v>
      </c>
      <c r="B37" s="351" t="s">
        <v>198</v>
      </c>
      <c r="C37" s="216">
        <f t="shared" si="0"/>
        <v>0</v>
      </c>
      <c r="D37" s="353">
        <v>0</v>
      </c>
      <c r="E37" s="352"/>
      <c r="F37" s="352"/>
      <c r="G37" s="17"/>
      <c r="H37" s="17"/>
      <c r="I37" s="17"/>
      <c r="J37" s="17"/>
      <c r="K37" s="17"/>
      <c r="L37" s="17"/>
      <c r="IK37" s="17"/>
      <c r="IL37" s="17"/>
      <c r="IM37" s="17"/>
      <c r="IN37" s="17"/>
      <c r="IO37" s="17"/>
      <c r="IP37" s="17"/>
      <c r="IQ37" s="17"/>
      <c r="IR37" s="17"/>
      <c r="IS37" s="17"/>
    </row>
    <row r="38" spans="1:253" s="18" customFormat="1" ht="24.75" customHeight="1">
      <c r="A38" s="348">
        <v>19000000</v>
      </c>
      <c r="B38" s="349" t="s">
        <v>189</v>
      </c>
      <c r="C38" s="216">
        <f t="shared" si="0"/>
        <v>0</v>
      </c>
      <c r="D38" s="353">
        <f aca="true" t="shared" si="1" ref="D38:F39">D39</f>
        <v>0</v>
      </c>
      <c r="E38" s="354">
        <f t="shared" si="1"/>
        <v>0</v>
      </c>
      <c r="F38" s="353">
        <f t="shared" si="1"/>
        <v>0</v>
      </c>
      <c r="G38" s="17"/>
      <c r="H38" s="17"/>
      <c r="I38" s="17"/>
      <c r="J38" s="17"/>
      <c r="K38" s="17"/>
      <c r="L38" s="17"/>
      <c r="IK38" s="17"/>
      <c r="IL38" s="17"/>
      <c r="IM38" s="17"/>
      <c r="IN38" s="17"/>
      <c r="IO38" s="17"/>
      <c r="IP38" s="17"/>
      <c r="IQ38" s="17"/>
      <c r="IR38" s="17"/>
      <c r="IS38" s="17"/>
    </row>
    <row r="39" spans="1:253" s="18" customFormat="1" ht="26.25" customHeight="1">
      <c r="A39" s="348">
        <v>19010000</v>
      </c>
      <c r="B39" s="349" t="s">
        <v>190</v>
      </c>
      <c r="C39" s="216">
        <f t="shared" si="0"/>
        <v>0</v>
      </c>
      <c r="D39" s="353">
        <f t="shared" si="1"/>
        <v>0</v>
      </c>
      <c r="E39" s="354">
        <f t="shared" si="1"/>
        <v>0</v>
      </c>
      <c r="F39" s="353">
        <f t="shared" si="1"/>
        <v>0</v>
      </c>
      <c r="G39" s="17"/>
      <c r="H39" s="17"/>
      <c r="I39" s="17"/>
      <c r="J39" s="17"/>
      <c r="K39" s="17"/>
      <c r="L39" s="17"/>
      <c r="IK39" s="17"/>
      <c r="IL39" s="17"/>
      <c r="IM39" s="17"/>
      <c r="IN39" s="17"/>
      <c r="IO39" s="17"/>
      <c r="IP39" s="17"/>
      <c r="IQ39" s="17"/>
      <c r="IR39" s="17"/>
      <c r="IS39" s="17"/>
    </row>
    <row r="40" spans="1:253" s="18" customFormat="1" ht="66" customHeight="1">
      <c r="A40" s="344">
        <v>19010300</v>
      </c>
      <c r="B40" s="351" t="s">
        <v>191</v>
      </c>
      <c r="C40" s="216">
        <f t="shared" si="0"/>
        <v>0</v>
      </c>
      <c r="D40" s="353"/>
      <c r="E40" s="352">
        <v>0</v>
      </c>
      <c r="F40" s="352"/>
      <c r="G40" s="17"/>
      <c r="H40" s="17"/>
      <c r="I40" s="17"/>
      <c r="J40" s="17"/>
      <c r="K40" s="17"/>
      <c r="L40" s="17"/>
      <c r="IK40" s="17"/>
      <c r="IL40" s="17"/>
      <c r="IM40" s="17"/>
      <c r="IN40" s="17"/>
      <c r="IO40" s="17"/>
      <c r="IP40" s="17"/>
      <c r="IQ40" s="17"/>
      <c r="IR40" s="17"/>
      <c r="IS40" s="17"/>
    </row>
    <row r="41" spans="1:253" s="18" customFormat="1" ht="36" customHeight="1">
      <c r="A41" s="348">
        <v>20000000</v>
      </c>
      <c r="B41" s="349" t="s">
        <v>159</v>
      </c>
      <c r="C41" s="216">
        <f t="shared" si="0"/>
        <v>0</v>
      </c>
      <c r="D41" s="354">
        <f>D42</f>
        <v>0</v>
      </c>
      <c r="E41" s="354">
        <f>E49</f>
        <v>0</v>
      </c>
      <c r="F41" s="354">
        <f>F49</f>
        <v>0</v>
      </c>
      <c r="G41" s="17"/>
      <c r="H41" s="17"/>
      <c r="I41" s="17"/>
      <c r="J41" s="17"/>
      <c r="K41" s="17"/>
      <c r="L41" s="17"/>
      <c r="IK41" s="17"/>
      <c r="IL41" s="17"/>
      <c r="IM41" s="17"/>
      <c r="IN41" s="17"/>
      <c r="IO41" s="17"/>
      <c r="IP41" s="17"/>
      <c r="IQ41" s="17"/>
      <c r="IR41" s="17"/>
      <c r="IS41" s="17"/>
    </row>
    <row r="42" spans="1:253" s="18" customFormat="1" ht="36" customHeight="1">
      <c r="A42" s="348">
        <v>22000000</v>
      </c>
      <c r="B42" s="349" t="s">
        <v>184</v>
      </c>
      <c r="C42" s="216">
        <f t="shared" si="0"/>
        <v>0</v>
      </c>
      <c r="D42" s="354">
        <f>D43</f>
        <v>0</v>
      </c>
      <c r="E42" s="352"/>
      <c r="F42" s="352"/>
      <c r="G42" s="17"/>
      <c r="H42" s="17"/>
      <c r="I42" s="17"/>
      <c r="J42" s="17"/>
      <c r="K42" s="17"/>
      <c r="L42" s="17"/>
      <c r="IK42" s="17"/>
      <c r="IL42" s="17"/>
      <c r="IM42" s="17"/>
      <c r="IN42" s="17"/>
      <c r="IO42" s="17"/>
      <c r="IP42" s="17"/>
      <c r="IQ42" s="17"/>
      <c r="IR42" s="17"/>
      <c r="IS42" s="17"/>
    </row>
    <row r="43" spans="1:253" s="18" customFormat="1" ht="36" customHeight="1">
      <c r="A43" s="348">
        <v>22010000</v>
      </c>
      <c r="B43" s="349" t="s">
        <v>185</v>
      </c>
      <c r="C43" s="216">
        <f t="shared" si="0"/>
        <v>0</v>
      </c>
      <c r="D43" s="354">
        <f>SUM(D44:D46)</f>
        <v>0</v>
      </c>
      <c r="E43" s="352"/>
      <c r="F43" s="352"/>
      <c r="G43" s="17"/>
      <c r="H43" s="17"/>
      <c r="I43" s="17"/>
      <c r="J43" s="17"/>
      <c r="K43" s="17"/>
      <c r="L43" s="17"/>
      <c r="IK43" s="17"/>
      <c r="IL43" s="17"/>
      <c r="IM43" s="17"/>
      <c r="IN43" s="17"/>
      <c r="IO43" s="17"/>
      <c r="IP43" s="17"/>
      <c r="IQ43" s="17"/>
      <c r="IR43" s="17"/>
      <c r="IS43" s="17"/>
    </row>
    <row r="44" spans="1:253" s="18" customFormat="1" ht="30.75" customHeight="1">
      <c r="A44" s="344">
        <v>22012500</v>
      </c>
      <c r="B44" s="351" t="s">
        <v>186</v>
      </c>
      <c r="C44" s="216">
        <f t="shared" si="0"/>
        <v>0</v>
      </c>
      <c r="D44" s="353">
        <v>0</v>
      </c>
      <c r="E44" s="352"/>
      <c r="F44" s="352"/>
      <c r="G44" s="17"/>
      <c r="H44" s="17"/>
      <c r="I44" s="17"/>
      <c r="J44" s="17"/>
      <c r="K44" s="17"/>
      <c r="L44" s="17"/>
      <c r="IK44" s="17"/>
      <c r="IL44" s="17"/>
      <c r="IM44" s="17"/>
      <c r="IN44" s="17"/>
      <c r="IO44" s="17"/>
      <c r="IP44" s="17"/>
      <c r="IQ44" s="17"/>
      <c r="IR44" s="17"/>
      <c r="IS44" s="17"/>
    </row>
    <row r="45" spans="1:253" s="18" customFormat="1" ht="43.5" customHeight="1">
      <c r="A45" s="344">
        <v>22012600</v>
      </c>
      <c r="B45" s="351" t="s">
        <v>187</v>
      </c>
      <c r="C45" s="216">
        <f t="shared" si="0"/>
        <v>0</v>
      </c>
      <c r="D45" s="353">
        <v>0</v>
      </c>
      <c r="E45" s="352"/>
      <c r="F45" s="352"/>
      <c r="G45" s="17"/>
      <c r="H45" s="17"/>
      <c r="I45" s="17"/>
      <c r="J45" s="17"/>
      <c r="K45" s="17"/>
      <c r="L45" s="17"/>
      <c r="IK45" s="17"/>
      <c r="IL45" s="17"/>
      <c r="IM45" s="17"/>
      <c r="IN45" s="17"/>
      <c r="IO45" s="17"/>
      <c r="IP45" s="17"/>
      <c r="IQ45" s="17"/>
      <c r="IR45" s="17"/>
      <c r="IS45" s="17"/>
    </row>
    <row r="46" spans="1:253" s="18" customFormat="1" ht="97.5" customHeight="1">
      <c r="A46" s="344">
        <v>22012900</v>
      </c>
      <c r="B46" s="351" t="s">
        <v>217</v>
      </c>
      <c r="C46" s="216">
        <f t="shared" si="0"/>
        <v>0</v>
      </c>
      <c r="D46" s="353">
        <v>0</v>
      </c>
      <c r="E46" s="352"/>
      <c r="F46" s="352"/>
      <c r="G46" s="17"/>
      <c r="H46" s="17"/>
      <c r="I46" s="17"/>
      <c r="J46" s="17"/>
      <c r="K46" s="17"/>
      <c r="L46" s="17"/>
      <c r="IK46" s="17"/>
      <c r="IL46" s="17"/>
      <c r="IM46" s="17"/>
      <c r="IN46" s="17"/>
      <c r="IO46" s="17"/>
      <c r="IP46" s="17"/>
      <c r="IQ46" s="17"/>
      <c r="IR46" s="17"/>
      <c r="IS46" s="17"/>
    </row>
    <row r="47" spans="1:253" s="18" customFormat="1" ht="27" customHeight="1">
      <c r="A47" s="348">
        <v>24000000</v>
      </c>
      <c r="B47" s="349" t="s">
        <v>160</v>
      </c>
      <c r="C47" s="216">
        <f t="shared" si="0"/>
        <v>0</v>
      </c>
      <c r="D47" s="354"/>
      <c r="E47" s="352"/>
      <c r="F47" s="352"/>
      <c r="G47" s="17"/>
      <c r="H47" s="17"/>
      <c r="I47" s="17"/>
      <c r="J47" s="17"/>
      <c r="K47" s="17"/>
      <c r="L47" s="17"/>
      <c r="IK47" s="17"/>
      <c r="IL47" s="17"/>
      <c r="IM47" s="17"/>
      <c r="IN47" s="17"/>
      <c r="IO47" s="17"/>
      <c r="IP47" s="17"/>
      <c r="IQ47" s="17"/>
      <c r="IR47" s="17"/>
      <c r="IS47" s="17"/>
    </row>
    <row r="48" spans="1:253" s="18" customFormat="1" ht="34.5" customHeight="1">
      <c r="A48" s="348">
        <v>24170000</v>
      </c>
      <c r="B48" s="351" t="s">
        <v>260</v>
      </c>
      <c r="C48" s="216">
        <f t="shared" si="0"/>
        <v>0</v>
      </c>
      <c r="D48" s="354"/>
      <c r="E48" s="352"/>
      <c r="F48" s="352"/>
      <c r="G48" s="17"/>
      <c r="H48" s="17"/>
      <c r="I48" s="17"/>
      <c r="J48" s="17"/>
      <c r="K48" s="17"/>
      <c r="L48" s="17"/>
      <c r="IK48" s="17"/>
      <c r="IL48" s="17"/>
      <c r="IM48" s="17"/>
      <c r="IN48" s="17"/>
      <c r="IO48" s="17"/>
      <c r="IP48" s="17"/>
      <c r="IQ48" s="17"/>
      <c r="IR48" s="17"/>
      <c r="IS48" s="17"/>
    </row>
    <row r="49" spans="1:253" s="18" customFormat="1" ht="34.5" customHeight="1">
      <c r="A49" s="348">
        <v>25000000</v>
      </c>
      <c r="B49" s="349" t="s">
        <v>211</v>
      </c>
      <c r="C49" s="216">
        <f t="shared" si="0"/>
        <v>0</v>
      </c>
      <c r="D49" s="354">
        <f aca="true" t="shared" si="2" ref="D49:F50">D50</f>
        <v>0</v>
      </c>
      <c r="E49" s="354">
        <f t="shared" si="2"/>
        <v>0</v>
      </c>
      <c r="F49" s="354">
        <f t="shared" si="2"/>
        <v>0</v>
      </c>
      <c r="G49" s="17"/>
      <c r="H49" s="17"/>
      <c r="I49" s="17"/>
      <c r="J49" s="17"/>
      <c r="K49" s="17"/>
      <c r="L49" s="17"/>
      <c r="IK49" s="17"/>
      <c r="IL49" s="17"/>
      <c r="IM49" s="17"/>
      <c r="IN49" s="17"/>
      <c r="IO49" s="17"/>
      <c r="IP49" s="17"/>
      <c r="IQ49" s="17"/>
      <c r="IR49" s="17"/>
      <c r="IS49" s="17"/>
    </row>
    <row r="50" spans="1:253" s="18" customFormat="1" ht="56.25" customHeight="1">
      <c r="A50" s="348">
        <v>25010000</v>
      </c>
      <c r="B50" s="349" t="s">
        <v>212</v>
      </c>
      <c r="C50" s="216">
        <f t="shared" si="0"/>
        <v>0</v>
      </c>
      <c r="D50" s="354">
        <f t="shared" si="2"/>
        <v>0</v>
      </c>
      <c r="E50" s="354">
        <f>SUM(E51:E53)</f>
        <v>0</v>
      </c>
      <c r="F50" s="354">
        <f t="shared" si="2"/>
        <v>0</v>
      </c>
      <c r="G50" s="17"/>
      <c r="H50" s="17"/>
      <c r="I50" s="17"/>
      <c r="J50" s="17"/>
      <c r="K50" s="17"/>
      <c r="L50" s="17"/>
      <c r="IK50" s="17"/>
      <c r="IL50" s="17"/>
      <c r="IM50" s="17"/>
      <c r="IN50" s="17"/>
      <c r="IO50" s="17"/>
      <c r="IP50" s="17"/>
      <c r="IQ50" s="17"/>
      <c r="IR50" s="17"/>
      <c r="IS50" s="17"/>
    </row>
    <row r="51" spans="1:253" s="18" customFormat="1" ht="44.25" customHeight="1">
      <c r="A51" s="344">
        <v>25010100</v>
      </c>
      <c r="B51" s="351" t="s">
        <v>213</v>
      </c>
      <c r="C51" s="216">
        <f t="shared" si="0"/>
        <v>0</v>
      </c>
      <c r="D51" s="353"/>
      <c r="E51" s="352">
        <v>0</v>
      </c>
      <c r="F51" s="352"/>
      <c r="G51" s="17"/>
      <c r="H51" s="17"/>
      <c r="I51" s="17"/>
      <c r="J51" s="17"/>
      <c r="K51" s="17"/>
      <c r="L51" s="17"/>
      <c r="IK51" s="17"/>
      <c r="IL51" s="17"/>
      <c r="IM51" s="17"/>
      <c r="IN51" s="17"/>
      <c r="IO51" s="17"/>
      <c r="IP51" s="17"/>
      <c r="IQ51" s="17"/>
      <c r="IR51" s="17"/>
      <c r="IS51" s="17"/>
    </row>
    <row r="52" spans="1:253" s="18" customFormat="1" ht="51.75" customHeight="1">
      <c r="A52" s="344">
        <v>25010300</v>
      </c>
      <c r="B52" s="351" t="s">
        <v>238</v>
      </c>
      <c r="C52" s="216">
        <f t="shared" si="0"/>
        <v>0</v>
      </c>
      <c r="D52" s="353"/>
      <c r="E52" s="352">
        <v>0</v>
      </c>
      <c r="F52" s="352"/>
      <c r="G52" s="17"/>
      <c r="H52" s="17"/>
      <c r="I52" s="17"/>
      <c r="J52" s="17"/>
      <c r="K52" s="17"/>
      <c r="L52" s="17"/>
      <c r="IK52" s="17"/>
      <c r="IL52" s="17"/>
      <c r="IM52" s="17"/>
      <c r="IN52" s="17"/>
      <c r="IO52" s="17"/>
      <c r="IP52" s="17"/>
      <c r="IQ52" s="17"/>
      <c r="IR52" s="17"/>
      <c r="IS52" s="17"/>
    </row>
    <row r="53" spans="1:253" s="18" customFormat="1" ht="57" customHeight="1">
      <c r="A53" s="344">
        <v>25010400</v>
      </c>
      <c r="B53" s="351" t="s">
        <v>237</v>
      </c>
      <c r="C53" s="216">
        <f t="shared" si="0"/>
        <v>0</v>
      </c>
      <c r="D53" s="353"/>
      <c r="E53" s="352"/>
      <c r="F53" s="352"/>
      <c r="G53" s="17"/>
      <c r="H53" s="17"/>
      <c r="I53" s="17"/>
      <c r="J53" s="17"/>
      <c r="K53" s="17"/>
      <c r="L53" s="17"/>
      <c r="IK53" s="17"/>
      <c r="IL53" s="17"/>
      <c r="IM53" s="17"/>
      <c r="IN53" s="17"/>
      <c r="IO53" s="17"/>
      <c r="IP53" s="17"/>
      <c r="IQ53" s="17"/>
      <c r="IR53" s="17"/>
      <c r="IS53" s="17"/>
    </row>
    <row r="54" spans="1:253" s="18" customFormat="1" ht="25.5" customHeight="1">
      <c r="A54" s="344"/>
      <c r="B54" s="355" t="s">
        <v>216</v>
      </c>
      <c r="C54" s="216">
        <f t="shared" si="0"/>
        <v>0</v>
      </c>
      <c r="D54" s="356">
        <f>D41+D8</f>
        <v>0</v>
      </c>
      <c r="E54" s="356">
        <f>E41+E8</f>
        <v>0</v>
      </c>
      <c r="F54" s="356">
        <f>F41+F8</f>
        <v>0</v>
      </c>
      <c r="G54" s="17"/>
      <c r="H54" s="17"/>
      <c r="I54" s="17"/>
      <c r="J54" s="17"/>
      <c r="K54" s="17"/>
      <c r="L54" s="17"/>
      <c r="IK54" s="17"/>
      <c r="IL54" s="17"/>
      <c r="IM54" s="17"/>
      <c r="IN54" s="17"/>
      <c r="IO54" s="17"/>
      <c r="IP54" s="17"/>
      <c r="IQ54" s="17"/>
      <c r="IR54" s="17"/>
      <c r="IS54" s="17"/>
    </row>
    <row r="55" spans="1:253" s="18" customFormat="1" ht="15.75">
      <c r="A55" s="357">
        <v>40000000</v>
      </c>
      <c r="B55" s="358" t="s">
        <v>214</v>
      </c>
      <c r="C55" s="216">
        <f>C56</f>
        <v>2787057.54</v>
      </c>
      <c r="D55" s="354">
        <f>D56</f>
        <v>2787057.54</v>
      </c>
      <c r="E55" s="352">
        <f>E56</f>
        <v>0</v>
      </c>
      <c r="F55" s="352">
        <f>F56</f>
        <v>0</v>
      </c>
      <c r="G55" s="17"/>
      <c r="H55" s="17"/>
      <c r="I55" s="17"/>
      <c r="J55" s="17"/>
      <c r="K55" s="17"/>
      <c r="L55" s="17"/>
      <c r="IK55" s="17"/>
      <c r="IL55" s="17"/>
      <c r="IM55" s="17"/>
      <c r="IN55" s="17"/>
      <c r="IO55" s="17"/>
      <c r="IP55" s="17"/>
      <c r="IQ55" s="17"/>
      <c r="IR55" s="17"/>
      <c r="IS55" s="17"/>
    </row>
    <row r="56" spans="1:253" s="18" customFormat="1" ht="15.75">
      <c r="A56" s="357">
        <v>41000000</v>
      </c>
      <c r="B56" s="358" t="s">
        <v>215</v>
      </c>
      <c r="C56" s="216">
        <f>C63</f>
        <v>2787057.54</v>
      </c>
      <c r="D56" s="354">
        <f>SUM(D58:D62)</f>
        <v>2787057.54</v>
      </c>
      <c r="E56" s="352"/>
      <c r="F56" s="352"/>
      <c r="G56" s="17"/>
      <c r="H56" s="17"/>
      <c r="I56" s="17"/>
      <c r="J56" s="17"/>
      <c r="K56" s="17"/>
      <c r="L56" s="17"/>
      <c r="IK56" s="17"/>
      <c r="IL56" s="17"/>
      <c r="IM56" s="17"/>
      <c r="IN56" s="17"/>
      <c r="IO56" s="17"/>
      <c r="IP56" s="17"/>
      <c r="IQ56" s="17"/>
      <c r="IR56" s="17"/>
      <c r="IS56" s="17"/>
    </row>
    <row r="57" spans="1:253" s="18" customFormat="1" ht="15.75">
      <c r="A57" s="357">
        <v>41020100</v>
      </c>
      <c r="B57" s="358" t="s">
        <v>218</v>
      </c>
      <c r="C57" s="216">
        <f t="shared" si="0"/>
        <v>0</v>
      </c>
      <c r="D57" s="218">
        <v>0</v>
      </c>
      <c r="E57" s="352"/>
      <c r="F57" s="352"/>
      <c r="G57" s="17"/>
      <c r="H57" s="17"/>
      <c r="I57" s="17"/>
      <c r="J57" s="17"/>
      <c r="K57" s="17"/>
      <c r="L57" s="17"/>
      <c r="IK57" s="17"/>
      <c r="IL57" s="17"/>
      <c r="IM57" s="17"/>
      <c r="IN57" s="17"/>
      <c r="IO57" s="17"/>
      <c r="IP57" s="17"/>
      <c r="IQ57" s="17"/>
      <c r="IR57" s="17"/>
      <c r="IS57" s="17"/>
    </row>
    <row r="58" spans="1:253" s="18" customFormat="1" ht="33" customHeight="1">
      <c r="A58" s="359">
        <v>41033900</v>
      </c>
      <c r="B58" s="360" t="s">
        <v>219</v>
      </c>
      <c r="C58" s="216">
        <f t="shared" si="0"/>
        <v>0</v>
      </c>
      <c r="D58" s="217">
        <v>0</v>
      </c>
      <c r="E58" s="352"/>
      <c r="F58" s="352"/>
      <c r="G58" s="17"/>
      <c r="H58" s="17"/>
      <c r="I58" s="17"/>
      <c r="J58" s="17"/>
      <c r="K58" s="17"/>
      <c r="L58" s="17"/>
      <c r="IK58" s="17"/>
      <c r="IL58" s="17"/>
      <c r="IM58" s="17"/>
      <c r="IN58" s="17"/>
      <c r="IO58" s="17"/>
      <c r="IP58" s="17"/>
      <c r="IQ58" s="17"/>
      <c r="IR58" s="17"/>
      <c r="IS58" s="17"/>
    </row>
    <row r="59" spans="1:253" s="18" customFormat="1" ht="80.25" customHeight="1">
      <c r="A59" s="357">
        <v>41040200</v>
      </c>
      <c r="B59" s="358" t="s">
        <v>220</v>
      </c>
      <c r="C59" s="216">
        <f t="shared" si="0"/>
        <v>0</v>
      </c>
      <c r="D59" s="218">
        <v>0</v>
      </c>
      <c r="E59" s="350"/>
      <c r="F59" s="350"/>
      <c r="G59" s="17"/>
      <c r="H59" s="17"/>
      <c r="I59" s="17"/>
      <c r="J59" s="17"/>
      <c r="K59" s="17"/>
      <c r="L59" s="17"/>
      <c r="IK59" s="17"/>
      <c r="IL59" s="17"/>
      <c r="IM59" s="17"/>
      <c r="IN59" s="17"/>
      <c r="IO59" s="17"/>
      <c r="IP59" s="17"/>
      <c r="IQ59" s="17"/>
      <c r="IR59" s="17"/>
      <c r="IS59" s="17"/>
    </row>
    <row r="60" spans="1:253" s="18" customFormat="1" ht="85.5" customHeight="1">
      <c r="A60" s="359">
        <v>41051400</v>
      </c>
      <c r="B60" s="360" t="s">
        <v>395</v>
      </c>
      <c r="C60" s="216">
        <f t="shared" si="0"/>
        <v>487151</v>
      </c>
      <c r="D60" s="218">
        <v>487151</v>
      </c>
      <c r="E60" s="350"/>
      <c r="F60" s="350"/>
      <c r="G60" s="17"/>
      <c r="H60" s="17"/>
      <c r="I60" s="17"/>
      <c r="J60" s="17"/>
      <c r="K60" s="17"/>
      <c r="L60" s="17"/>
      <c r="IK60" s="17"/>
      <c r="IL60" s="17"/>
      <c r="IM60" s="17"/>
      <c r="IN60" s="17"/>
      <c r="IO60" s="17"/>
      <c r="IP60" s="17"/>
      <c r="IQ60" s="17"/>
      <c r="IR60" s="17"/>
      <c r="IS60" s="17"/>
    </row>
    <row r="61" spans="1:253" s="18" customFormat="1" ht="91.5" customHeight="1">
      <c r="A61" s="359">
        <v>41051200</v>
      </c>
      <c r="B61" s="360" t="s">
        <v>284</v>
      </c>
      <c r="C61" s="216">
        <f t="shared" si="0"/>
        <v>-5083.46</v>
      </c>
      <c r="D61" s="218">
        <v>-5083.46</v>
      </c>
      <c r="E61" s="350"/>
      <c r="F61" s="350"/>
      <c r="G61" s="17"/>
      <c r="H61" s="17"/>
      <c r="I61" s="17"/>
      <c r="J61" s="17"/>
      <c r="K61" s="17"/>
      <c r="L61" s="17"/>
      <c r="IK61" s="17"/>
      <c r="IL61" s="17"/>
      <c r="IM61" s="17"/>
      <c r="IN61" s="17"/>
      <c r="IO61" s="17"/>
      <c r="IP61" s="17"/>
      <c r="IQ61" s="17"/>
      <c r="IR61" s="17"/>
      <c r="IS61" s="17"/>
    </row>
    <row r="62" spans="1:253" s="18" customFormat="1" ht="91.5" customHeight="1">
      <c r="A62" s="359">
        <v>41034500</v>
      </c>
      <c r="B62" s="360" t="s">
        <v>382</v>
      </c>
      <c r="C62" s="216">
        <f t="shared" si="0"/>
        <v>2304990</v>
      </c>
      <c r="D62" s="218">
        <v>2304990</v>
      </c>
      <c r="E62" s="350"/>
      <c r="F62" s="350"/>
      <c r="G62" s="17"/>
      <c r="H62" s="17"/>
      <c r="I62" s="17"/>
      <c r="J62" s="17"/>
      <c r="K62" s="17"/>
      <c r="L62" s="17"/>
      <c r="IK62" s="17"/>
      <c r="IL62" s="17"/>
      <c r="IM62" s="17"/>
      <c r="IN62" s="17"/>
      <c r="IO62" s="17"/>
      <c r="IP62" s="17"/>
      <c r="IQ62" s="17"/>
      <c r="IR62" s="17"/>
      <c r="IS62" s="17"/>
    </row>
    <row r="63" spans="1:253" s="20" customFormat="1" ht="22.5" customHeight="1">
      <c r="A63" s="361"/>
      <c r="B63" s="355" t="s">
        <v>28</v>
      </c>
      <c r="C63" s="362">
        <f>D63+E63</f>
        <v>2787057.54</v>
      </c>
      <c r="D63" s="363">
        <f>D54+D55</f>
        <v>2787057.54</v>
      </c>
      <c r="E63" s="363">
        <f>E54+E55</f>
        <v>0</v>
      </c>
      <c r="F63" s="363">
        <f>F54+F55</f>
        <v>0</v>
      </c>
      <c r="G63" s="19"/>
      <c r="H63" s="19"/>
      <c r="I63" s="19"/>
      <c r="J63" s="19"/>
      <c r="K63" s="19"/>
      <c r="L63" s="19"/>
      <c r="IK63" s="19"/>
      <c r="IL63" s="19"/>
      <c r="IM63" s="19"/>
      <c r="IN63" s="19"/>
      <c r="IO63" s="19"/>
      <c r="IP63" s="19"/>
      <c r="IQ63" s="19"/>
      <c r="IR63" s="19"/>
      <c r="IS63" s="19"/>
    </row>
    <row r="65" ht="12.75">
      <c r="C65" s="118"/>
    </row>
    <row r="66" spans="1:6" s="1" customFormat="1" ht="30" customHeight="1">
      <c r="A66" s="365" t="s">
        <v>109</v>
      </c>
      <c r="B66" s="365"/>
      <c r="C66" s="35"/>
      <c r="D66" s="366" t="s">
        <v>270</v>
      </c>
      <c r="E66" s="367"/>
      <c r="F66" s="366"/>
    </row>
  </sheetData>
  <sheetProtection/>
  <protectedRanges>
    <protectedRange password="CC33" sqref="D29:D33 E38:F39 E54:F54 E41:F41 E49:F50 D35:D58" name="Диапазон1_1"/>
  </protectedRanges>
  <mergeCells count="9">
    <mergeCell ref="D2:F2"/>
    <mergeCell ref="A66:B66"/>
    <mergeCell ref="D66:F66"/>
    <mergeCell ref="E6:F6"/>
    <mergeCell ref="A6:A7"/>
    <mergeCell ref="B6:B7"/>
    <mergeCell ref="A4:E4"/>
    <mergeCell ref="C6:C7"/>
    <mergeCell ref="D6:D7"/>
  </mergeCells>
  <printOptions horizontalCentered="1"/>
  <pageMargins left="0.1968503937007874" right="0.1968503937007874" top="0.1968503937007874" bottom="0.1968503937007874" header="0.31496062992125984" footer="0.31496062992125984"/>
  <pageSetup fitToWidth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2" sqref="E2:F2"/>
    </sheetView>
  </sheetViews>
  <sheetFormatPr defaultColWidth="9.00390625" defaultRowHeight="12.75"/>
  <cols>
    <col min="1" max="1" width="13.625" style="31" customWidth="1"/>
    <col min="2" max="2" width="34.00390625" style="32" customWidth="1"/>
    <col min="3" max="3" width="15.25390625" style="32" customWidth="1"/>
    <col min="4" max="4" width="18.375" style="34" customWidth="1"/>
    <col min="5" max="5" width="20.75390625" style="34" customWidth="1"/>
    <col min="6" max="6" width="19.00390625" style="33" customWidth="1"/>
    <col min="7" max="16384" width="9.125" style="33" customWidth="1"/>
  </cols>
  <sheetData>
    <row r="1" spans="5:6" ht="16.5" customHeight="1">
      <c r="E1" s="373" t="s">
        <v>435</v>
      </c>
      <c r="F1" s="373"/>
    </row>
    <row r="2" spans="4:6" ht="54" customHeight="1">
      <c r="D2" s="194"/>
      <c r="E2" s="364" t="s">
        <v>416</v>
      </c>
      <c r="F2" s="364"/>
    </row>
    <row r="3" spans="4:6" ht="17.25" customHeight="1">
      <c r="D3" s="37"/>
      <c r="F3" s="34"/>
    </row>
    <row r="4" spans="4:6" ht="17.25" customHeight="1">
      <c r="D4" s="37"/>
      <c r="F4" s="34"/>
    </row>
    <row r="5" spans="4:6" ht="14.25">
      <c r="D5" s="37"/>
      <c r="F5" s="34"/>
    </row>
    <row r="6" spans="1:6" ht="48" customHeight="1">
      <c r="A6" s="374" t="s">
        <v>371</v>
      </c>
      <c r="B6" s="374"/>
      <c r="C6" s="374"/>
      <c r="D6" s="374"/>
      <c r="E6" s="374"/>
      <c r="F6" s="374"/>
    </row>
    <row r="7" spans="1:6" ht="34.5" customHeight="1">
      <c r="A7" s="138" t="s">
        <v>285</v>
      </c>
      <c r="B7" s="38"/>
      <c r="C7" s="38"/>
      <c r="D7" s="39"/>
      <c r="E7" s="39"/>
      <c r="F7" s="40" t="s">
        <v>8</v>
      </c>
    </row>
    <row r="8" spans="1:6" s="1" customFormat="1" ht="39" customHeight="1">
      <c r="A8" s="371" t="s">
        <v>43</v>
      </c>
      <c r="B8" s="372" t="s">
        <v>50</v>
      </c>
      <c r="C8" s="375" t="s">
        <v>3</v>
      </c>
      <c r="D8" s="376" t="s">
        <v>9</v>
      </c>
      <c r="E8" s="377" t="s">
        <v>10</v>
      </c>
      <c r="F8" s="377"/>
    </row>
    <row r="9" spans="1:6" s="1" customFormat="1" ht="62.25" customHeight="1">
      <c r="A9" s="371"/>
      <c r="B9" s="372"/>
      <c r="C9" s="375"/>
      <c r="D9" s="376"/>
      <c r="E9" s="41" t="s">
        <v>3</v>
      </c>
      <c r="F9" s="41" t="s">
        <v>26</v>
      </c>
    </row>
    <row r="10" spans="1:6" s="1" customFormat="1" ht="22.5" customHeight="1">
      <c r="A10" s="42" t="s">
        <v>51</v>
      </c>
      <c r="B10" s="43" t="s">
        <v>52</v>
      </c>
      <c r="C10" s="331">
        <f>D10+E10</f>
        <v>3067759</v>
      </c>
      <c r="D10" s="331">
        <f>D11</f>
        <v>961441</v>
      </c>
      <c r="E10" s="331">
        <f>E11</f>
        <v>2106318</v>
      </c>
      <c r="F10" s="331">
        <f>F11</f>
        <v>2106318</v>
      </c>
    </row>
    <row r="11" spans="1:6" s="1" customFormat="1" ht="49.5">
      <c r="A11" s="42">
        <v>208000</v>
      </c>
      <c r="B11" s="43" t="s">
        <v>53</v>
      </c>
      <c r="C11" s="331">
        <f>D11+E11</f>
        <v>3067759</v>
      </c>
      <c r="D11" s="331">
        <f>D12+D13</f>
        <v>961441</v>
      </c>
      <c r="E11" s="331">
        <f>E12+E13</f>
        <v>2106318</v>
      </c>
      <c r="F11" s="331">
        <f>F12+F13</f>
        <v>2106318</v>
      </c>
    </row>
    <row r="12" spans="1:6" s="1" customFormat="1" ht="66">
      <c r="A12" s="42" t="s">
        <v>54</v>
      </c>
      <c r="B12" s="43" t="s">
        <v>55</v>
      </c>
      <c r="C12" s="331">
        <f aca="true" t="shared" si="0" ref="C12:C19">D12+E12</f>
        <v>3067759</v>
      </c>
      <c r="D12" s="332">
        <v>2238436</v>
      </c>
      <c r="E12" s="332">
        <v>829323</v>
      </c>
      <c r="F12" s="333" t="s">
        <v>434</v>
      </c>
    </row>
    <row r="13" spans="1:8" s="1" customFormat="1" ht="66">
      <c r="A13" s="42" t="s">
        <v>56</v>
      </c>
      <c r="B13" s="43" t="s">
        <v>57</v>
      </c>
      <c r="C13" s="331">
        <f t="shared" si="0"/>
        <v>0</v>
      </c>
      <c r="D13" s="334">
        <v>-1276995</v>
      </c>
      <c r="E13" s="334">
        <v>1276995</v>
      </c>
      <c r="F13" s="334">
        <v>1276995</v>
      </c>
      <c r="H13" s="1">
        <v>0</v>
      </c>
    </row>
    <row r="14" spans="1:6" s="1" customFormat="1" ht="34.5" customHeight="1">
      <c r="A14" s="42"/>
      <c r="B14" s="44" t="s">
        <v>58</v>
      </c>
      <c r="C14" s="331">
        <f>C10</f>
        <v>3067759</v>
      </c>
      <c r="D14" s="331">
        <f>D10</f>
        <v>961441</v>
      </c>
      <c r="E14" s="331">
        <f>E10</f>
        <v>2106318</v>
      </c>
      <c r="F14" s="331">
        <f>F10</f>
        <v>2106318</v>
      </c>
    </row>
    <row r="15" spans="1:6" s="1" customFormat="1" ht="34.5" customHeight="1">
      <c r="A15" s="42" t="s">
        <v>44</v>
      </c>
      <c r="B15" s="43" t="s">
        <v>45</v>
      </c>
      <c r="C15" s="331">
        <f t="shared" si="0"/>
        <v>3067759</v>
      </c>
      <c r="D15" s="331">
        <f>D16</f>
        <v>961441</v>
      </c>
      <c r="E15" s="331">
        <f>E16</f>
        <v>2106318</v>
      </c>
      <c r="F15" s="331">
        <f>F16</f>
        <v>2106318</v>
      </c>
    </row>
    <row r="16" spans="1:6" s="1" customFormat="1" ht="34.5" customHeight="1">
      <c r="A16" s="42">
        <v>602000</v>
      </c>
      <c r="B16" s="43" t="s">
        <v>59</v>
      </c>
      <c r="C16" s="331">
        <f t="shared" si="0"/>
        <v>3067759</v>
      </c>
      <c r="D16" s="331">
        <f>D17+D18</f>
        <v>961441</v>
      </c>
      <c r="E16" s="331">
        <f>E17+E18</f>
        <v>2106318</v>
      </c>
      <c r="F16" s="331">
        <f>F17+F18</f>
        <v>2106318</v>
      </c>
    </row>
    <row r="17" spans="1:6" s="1" customFormat="1" ht="34.5" customHeight="1">
      <c r="A17" s="42" t="s">
        <v>46</v>
      </c>
      <c r="B17" s="43" t="s">
        <v>47</v>
      </c>
      <c r="C17" s="331">
        <f t="shared" si="0"/>
        <v>3067759</v>
      </c>
      <c r="D17" s="332">
        <f>961441+1276995</f>
        <v>2238436</v>
      </c>
      <c r="E17" s="332">
        <f>829323</f>
        <v>829323</v>
      </c>
      <c r="F17" s="333" t="s">
        <v>434</v>
      </c>
    </row>
    <row r="18" spans="1:6" s="1" customFormat="1" ht="66">
      <c r="A18" s="42" t="s">
        <v>48</v>
      </c>
      <c r="B18" s="43" t="s">
        <v>57</v>
      </c>
      <c r="C18" s="331">
        <f t="shared" si="0"/>
        <v>0</v>
      </c>
      <c r="D18" s="331">
        <v>-1276995</v>
      </c>
      <c r="E18" s="331">
        <v>1276995</v>
      </c>
      <c r="F18" s="331">
        <v>1276995</v>
      </c>
    </row>
    <row r="19" spans="1:6" s="1" customFormat="1" ht="46.5" customHeight="1">
      <c r="A19" s="45"/>
      <c r="B19" s="46" t="s">
        <v>49</v>
      </c>
      <c r="C19" s="331">
        <f t="shared" si="0"/>
        <v>3067759</v>
      </c>
      <c r="D19" s="331">
        <f>D15</f>
        <v>961441</v>
      </c>
      <c r="E19" s="331">
        <f>E15</f>
        <v>2106318</v>
      </c>
      <c r="F19" s="331">
        <f>F15</f>
        <v>2106318</v>
      </c>
    </row>
    <row r="20" spans="1:6" s="1" customFormat="1" ht="62.25" customHeight="1">
      <c r="A20" s="38"/>
      <c r="B20" s="38"/>
      <c r="C20" s="38"/>
      <c r="D20" s="47"/>
      <c r="E20" s="47"/>
      <c r="F20" s="48"/>
    </row>
    <row r="21" spans="1:6" s="1" customFormat="1" ht="31.5" customHeight="1">
      <c r="A21" s="365" t="s">
        <v>109</v>
      </c>
      <c r="B21" s="365"/>
      <c r="C21" s="35"/>
      <c r="D21" s="366" t="s">
        <v>270</v>
      </c>
      <c r="E21" s="367"/>
      <c r="F21" s="366"/>
    </row>
  </sheetData>
  <sheetProtection/>
  <mergeCells count="10">
    <mergeCell ref="A21:B21"/>
    <mergeCell ref="D21:F21"/>
    <mergeCell ref="A8:A9"/>
    <mergeCell ref="B8:B9"/>
    <mergeCell ref="E2:F2"/>
    <mergeCell ref="E1:F1"/>
    <mergeCell ref="A6:F6"/>
    <mergeCell ref="C8:C9"/>
    <mergeCell ref="D8:D9"/>
    <mergeCell ref="E8:F8"/>
  </mergeCells>
  <printOptions/>
  <pageMargins left="0.7874015748031497" right="0.2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08"/>
  <sheetViews>
    <sheetView zoomScale="75" zoomScaleNormal="75" workbookViewId="0" topLeftCell="A1">
      <pane ySplit="8" topLeftCell="A84" activePane="bottomLeft" state="frozen"/>
      <selection pane="topLeft" activeCell="A1" sqref="A1"/>
      <selection pane="bottomLeft" activeCell="U80" sqref="U80"/>
    </sheetView>
  </sheetViews>
  <sheetFormatPr defaultColWidth="8.875" defaultRowHeight="12.75"/>
  <cols>
    <col min="1" max="1" width="16.00390625" style="10" customWidth="1"/>
    <col min="2" max="2" width="14.625" style="10" customWidth="1"/>
    <col min="3" max="3" width="14.00390625" style="10" customWidth="1"/>
    <col min="4" max="4" width="43.625" style="10" customWidth="1"/>
    <col min="5" max="5" width="17.75390625" style="10" customWidth="1"/>
    <col min="6" max="6" width="15.00390625" style="10" bestFit="1" customWidth="1"/>
    <col min="7" max="7" width="15.875" style="10" customWidth="1"/>
    <col min="8" max="8" width="16.625" style="10" customWidth="1"/>
    <col min="9" max="9" width="19.625" style="10" customWidth="1"/>
    <col min="10" max="10" width="15.125" style="10" customWidth="1"/>
    <col min="11" max="11" width="15.00390625" style="10" customWidth="1"/>
    <col min="12" max="12" width="15.75390625" style="10" customWidth="1"/>
    <col min="13" max="13" width="11.75390625" style="10" customWidth="1"/>
    <col min="14" max="14" width="13.625" style="10" customWidth="1"/>
    <col min="15" max="15" width="16.125" style="10" customWidth="1"/>
    <col min="16" max="16" width="16.25390625" style="10" customWidth="1"/>
    <col min="17" max="17" width="33.625" style="10" customWidth="1"/>
    <col min="18" max="18" width="8.875" style="10" customWidth="1"/>
    <col min="19" max="19" width="12.375" style="10" bestFit="1" customWidth="1"/>
    <col min="20" max="16384" width="8.875" style="10" customWidth="1"/>
  </cols>
  <sheetData>
    <row r="1" spans="1:17" ht="15.75">
      <c r="A1" s="53"/>
      <c r="B1" s="53"/>
      <c r="C1" s="53"/>
      <c r="D1" s="53"/>
      <c r="E1" s="54"/>
      <c r="F1" s="54"/>
      <c r="G1" s="54"/>
      <c r="H1" s="54"/>
      <c r="I1" s="54"/>
      <c r="J1" s="54"/>
      <c r="K1" s="54"/>
      <c r="L1" s="54"/>
      <c r="M1" s="386" t="s">
        <v>108</v>
      </c>
      <c r="N1" s="386"/>
      <c r="O1" s="386"/>
      <c r="P1" s="386"/>
      <c r="Q1" s="386"/>
    </row>
    <row r="2" spans="1:17" ht="92.2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</row>
    <row r="3" spans="1:18" ht="90.75" customHeight="1">
      <c r="A3" s="178" t="s">
        <v>313</v>
      </c>
      <c r="B3" s="55"/>
      <c r="C3" s="56"/>
      <c r="D3" s="57"/>
      <c r="E3" s="57"/>
      <c r="F3" s="58"/>
      <c r="G3" s="59"/>
      <c r="H3" s="59"/>
      <c r="I3" s="59"/>
      <c r="J3" s="60"/>
      <c r="K3" s="60"/>
      <c r="L3" s="61"/>
      <c r="M3" s="61"/>
      <c r="N3" s="61"/>
      <c r="O3" s="61"/>
      <c r="P3" s="61"/>
      <c r="Q3" s="62" t="s">
        <v>17</v>
      </c>
      <c r="R3" s="206"/>
    </row>
    <row r="4" spans="1:17" ht="20.25" customHeight="1">
      <c r="A4" s="378" t="s">
        <v>75</v>
      </c>
      <c r="B4" s="378" t="s">
        <v>76</v>
      </c>
      <c r="C4" s="378" t="s">
        <v>20</v>
      </c>
      <c r="D4" s="378" t="s">
        <v>77</v>
      </c>
      <c r="E4" s="378" t="s">
        <v>9</v>
      </c>
      <c r="F4" s="378"/>
      <c r="G4" s="378"/>
      <c r="H4" s="378"/>
      <c r="I4" s="378"/>
      <c r="J4" s="378" t="s">
        <v>10</v>
      </c>
      <c r="K4" s="378"/>
      <c r="L4" s="378"/>
      <c r="M4" s="378"/>
      <c r="N4" s="378"/>
      <c r="O4" s="378"/>
      <c r="P4" s="207" t="s">
        <v>171</v>
      </c>
      <c r="Q4" s="388" t="s">
        <v>11</v>
      </c>
    </row>
    <row r="5" spans="1:17" ht="13.5" customHeight="1">
      <c r="A5" s="378"/>
      <c r="B5" s="378"/>
      <c r="C5" s="378"/>
      <c r="D5" s="378"/>
      <c r="E5" s="378" t="s">
        <v>78</v>
      </c>
      <c r="F5" s="379" t="s">
        <v>79</v>
      </c>
      <c r="G5" s="378" t="s">
        <v>4</v>
      </c>
      <c r="H5" s="378"/>
      <c r="I5" s="379" t="s">
        <v>21</v>
      </c>
      <c r="J5" s="380" t="s">
        <v>78</v>
      </c>
      <c r="K5" s="383" t="s">
        <v>80</v>
      </c>
      <c r="L5" s="379" t="s">
        <v>79</v>
      </c>
      <c r="M5" s="378" t="s">
        <v>4</v>
      </c>
      <c r="N5" s="378"/>
      <c r="O5" s="379" t="s">
        <v>21</v>
      </c>
      <c r="P5" s="208" t="s">
        <v>4</v>
      </c>
      <c r="Q5" s="388"/>
    </row>
    <row r="6" spans="1:17" ht="27" customHeight="1">
      <c r="A6" s="378"/>
      <c r="B6" s="378"/>
      <c r="C6" s="378"/>
      <c r="D6" s="378"/>
      <c r="E6" s="378"/>
      <c r="F6" s="379"/>
      <c r="G6" s="378" t="s">
        <v>5</v>
      </c>
      <c r="H6" s="378" t="s">
        <v>6</v>
      </c>
      <c r="I6" s="379"/>
      <c r="J6" s="382"/>
      <c r="K6" s="384"/>
      <c r="L6" s="379"/>
      <c r="M6" s="378" t="s">
        <v>5</v>
      </c>
      <c r="N6" s="378" t="s">
        <v>6</v>
      </c>
      <c r="O6" s="379"/>
      <c r="P6" s="380" t="s">
        <v>42</v>
      </c>
      <c r="Q6" s="388"/>
    </row>
    <row r="7" spans="1:17" s="30" customFormat="1" ht="102" customHeight="1">
      <c r="A7" s="378"/>
      <c r="B7" s="378"/>
      <c r="C7" s="378"/>
      <c r="D7" s="378"/>
      <c r="E7" s="378"/>
      <c r="F7" s="379"/>
      <c r="G7" s="378"/>
      <c r="H7" s="378"/>
      <c r="I7" s="379"/>
      <c r="J7" s="381"/>
      <c r="K7" s="385"/>
      <c r="L7" s="379"/>
      <c r="M7" s="378"/>
      <c r="N7" s="378"/>
      <c r="O7" s="379"/>
      <c r="P7" s="381"/>
      <c r="Q7" s="388"/>
    </row>
    <row r="8" spans="1:17" s="30" customFormat="1" ht="23.25" customHeight="1">
      <c r="A8" s="63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63">
        <v>9</v>
      </c>
      <c r="J8" s="63">
        <v>10</v>
      </c>
      <c r="K8" s="63">
        <v>11</v>
      </c>
      <c r="L8" s="63">
        <v>12</v>
      </c>
      <c r="M8" s="63">
        <v>13</v>
      </c>
      <c r="N8" s="63">
        <v>14</v>
      </c>
      <c r="O8" s="63">
        <v>15</v>
      </c>
      <c r="P8" s="63">
        <v>16</v>
      </c>
      <c r="Q8" s="63">
        <v>17</v>
      </c>
    </row>
    <row r="9" spans="1:17" s="69" customFormat="1" ht="20.25" customHeight="1">
      <c r="A9" s="65" t="s">
        <v>81</v>
      </c>
      <c r="B9" s="65"/>
      <c r="C9" s="66"/>
      <c r="D9" s="66" t="s">
        <v>251</v>
      </c>
      <c r="E9" s="89">
        <f aca="true" t="shared" si="0" ref="E9:Q9">E11+E13+E16+E27+E32+E37+E43+E45+E49+E34+E47+E39+E41</f>
        <v>911441</v>
      </c>
      <c r="F9" s="89">
        <f t="shared" si="0"/>
        <v>911441</v>
      </c>
      <c r="G9" s="89">
        <f t="shared" si="0"/>
        <v>0</v>
      </c>
      <c r="H9" s="89">
        <f t="shared" si="0"/>
        <v>0</v>
      </c>
      <c r="I9" s="89">
        <f t="shared" si="0"/>
        <v>0</v>
      </c>
      <c r="J9" s="89">
        <f t="shared" si="0"/>
        <v>2071318</v>
      </c>
      <c r="K9" s="89">
        <f t="shared" si="0"/>
        <v>2071318</v>
      </c>
      <c r="L9" s="89">
        <f t="shared" si="0"/>
        <v>0</v>
      </c>
      <c r="M9" s="89">
        <f t="shared" si="0"/>
        <v>0</v>
      </c>
      <c r="N9" s="89">
        <f t="shared" si="0"/>
        <v>0</v>
      </c>
      <c r="O9" s="89">
        <f t="shared" si="0"/>
        <v>2071318</v>
      </c>
      <c r="P9" s="89">
        <f t="shared" si="0"/>
        <v>1241995</v>
      </c>
      <c r="Q9" s="89">
        <f t="shared" si="0"/>
        <v>2982759</v>
      </c>
    </row>
    <row r="10" spans="1:17" s="69" customFormat="1" ht="19.5" customHeight="1">
      <c r="A10" s="67" t="s">
        <v>82</v>
      </c>
      <c r="B10" s="67"/>
      <c r="C10" s="68"/>
      <c r="D10" s="72" t="s">
        <v>251</v>
      </c>
      <c r="E10" s="90">
        <f aca="true" t="shared" si="1" ref="E10:P10">E11+E13+E16+E27+E32+E37+E43+E45+E49+E34+E47+E39+E41</f>
        <v>911441</v>
      </c>
      <c r="F10" s="90">
        <f t="shared" si="1"/>
        <v>911441</v>
      </c>
      <c r="G10" s="90">
        <f t="shared" si="1"/>
        <v>0</v>
      </c>
      <c r="H10" s="90">
        <f t="shared" si="1"/>
        <v>0</v>
      </c>
      <c r="I10" s="90">
        <f t="shared" si="1"/>
        <v>0</v>
      </c>
      <c r="J10" s="90">
        <f t="shared" si="1"/>
        <v>2071318</v>
      </c>
      <c r="K10" s="90">
        <f t="shared" si="1"/>
        <v>2071318</v>
      </c>
      <c r="L10" s="90">
        <f t="shared" si="1"/>
        <v>0</v>
      </c>
      <c r="M10" s="90">
        <f t="shared" si="1"/>
        <v>0</v>
      </c>
      <c r="N10" s="90">
        <f t="shared" si="1"/>
        <v>0</v>
      </c>
      <c r="O10" s="90">
        <f t="shared" si="1"/>
        <v>2071318</v>
      </c>
      <c r="P10" s="90">
        <f t="shared" si="1"/>
        <v>1241995</v>
      </c>
      <c r="Q10" s="90">
        <f>Q11+Q13+Q16+Q27+Q32+Q37+Q43+Q45+Q49+Q34+Q47+Q39+Q41</f>
        <v>2982759</v>
      </c>
    </row>
    <row r="11" spans="1:17" s="21" customFormat="1" ht="21" customHeight="1">
      <c r="A11" s="49" t="s">
        <v>83</v>
      </c>
      <c r="B11" s="49" t="s">
        <v>84</v>
      </c>
      <c r="C11" s="26"/>
      <c r="D11" s="26" t="s">
        <v>61</v>
      </c>
      <c r="E11" s="91">
        <f>E12</f>
        <v>0</v>
      </c>
      <c r="F11" s="91">
        <f aca="true" t="shared" si="2" ref="F11:P11">F12</f>
        <v>0</v>
      </c>
      <c r="G11" s="91">
        <f t="shared" si="2"/>
        <v>0</v>
      </c>
      <c r="H11" s="91">
        <f t="shared" si="2"/>
        <v>0</v>
      </c>
      <c r="I11" s="91">
        <f t="shared" si="2"/>
        <v>0</v>
      </c>
      <c r="J11" s="91">
        <f>J12</f>
        <v>0</v>
      </c>
      <c r="K11" s="91">
        <f t="shared" si="2"/>
        <v>0</v>
      </c>
      <c r="L11" s="91">
        <f t="shared" si="2"/>
        <v>0</v>
      </c>
      <c r="M11" s="91">
        <f t="shared" si="2"/>
        <v>0</v>
      </c>
      <c r="N11" s="91">
        <f t="shared" si="2"/>
        <v>0</v>
      </c>
      <c r="O11" s="91">
        <f t="shared" si="2"/>
        <v>0</v>
      </c>
      <c r="P11" s="91">
        <f t="shared" si="2"/>
        <v>0</v>
      </c>
      <c r="Q11" s="91">
        <f aca="true" t="shared" si="3" ref="Q11:Q40">E11+J11</f>
        <v>0</v>
      </c>
    </row>
    <row r="12" spans="1:17" s="21" customFormat="1" ht="94.5" customHeight="1" hidden="1">
      <c r="A12" s="28" t="s">
        <v>85</v>
      </c>
      <c r="B12" s="50" t="s">
        <v>60</v>
      </c>
      <c r="C12" s="50" t="s">
        <v>22</v>
      </c>
      <c r="D12" s="64" t="s">
        <v>276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91">
        <f>E12+J12</f>
        <v>0</v>
      </c>
    </row>
    <row r="13" spans="1:17" s="23" customFormat="1" ht="26.25" customHeight="1">
      <c r="A13" s="29" t="s">
        <v>122</v>
      </c>
      <c r="B13" s="27" t="s">
        <v>123</v>
      </c>
      <c r="C13" s="27"/>
      <c r="D13" s="26" t="s">
        <v>124</v>
      </c>
      <c r="E13" s="91">
        <f>E14+E15</f>
        <v>489000</v>
      </c>
      <c r="F13" s="91">
        <f aca="true" t="shared" si="4" ref="F13:P13">F14+F15</f>
        <v>489000</v>
      </c>
      <c r="G13" s="91">
        <f t="shared" si="4"/>
        <v>0</v>
      </c>
      <c r="H13" s="91">
        <f t="shared" si="4"/>
        <v>0</v>
      </c>
      <c r="I13" s="91">
        <f t="shared" si="4"/>
        <v>0</v>
      </c>
      <c r="J13" s="91">
        <f t="shared" si="4"/>
        <v>35000</v>
      </c>
      <c r="K13" s="91">
        <f t="shared" si="4"/>
        <v>35000</v>
      </c>
      <c r="L13" s="91">
        <f t="shared" si="4"/>
        <v>0</v>
      </c>
      <c r="M13" s="91">
        <f t="shared" si="4"/>
        <v>0</v>
      </c>
      <c r="N13" s="91">
        <f t="shared" si="4"/>
        <v>0</v>
      </c>
      <c r="O13" s="91">
        <f t="shared" si="4"/>
        <v>35000</v>
      </c>
      <c r="P13" s="91">
        <f t="shared" si="4"/>
        <v>35000</v>
      </c>
      <c r="Q13" s="91">
        <f t="shared" si="3"/>
        <v>524000</v>
      </c>
    </row>
    <row r="14" spans="1:17" s="107" customFormat="1" ht="66.75" customHeight="1">
      <c r="A14" s="50" t="s">
        <v>125</v>
      </c>
      <c r="B14" s="105">
        <v>2111</v>
      </c>
      <c r="C14" s="105" t="s">
        <v>127</v>
      </c>
      <c r="D14" s="131" t="s">
        <v>126</v>
      </c>
      <c r="E14" s="94">
        <v>450000</v>
      </c>
      <c r="F14" s="94">
        <v>450000</v>
      </c>
      <c r="G14" s="94">
        <v>0</v>
      </c>
      <c r="H14" s="94">
        <v>0</v>
      </c>
      <c r="I14" s="94">
        <v>0</v>
      </c>
      <c r="J14" s="98">
        <v>35000</v>
      </c>
      <c r="K14" s="98">
        <v>35000</v>
      </c>
      <c r="L14" s="98">
        <v>0</v>
      </c>
      <c r="M14" s="98">
        <v>0</v>
      </c>
      <c r="N14" s="98">
        <v>0</v>
      </c>
      <c r="O14" s="98">
        <v>35000</v>
      </c>
      <c r="P14" s="98">
        <v>35000</v>
      </c>
      <c r="Q14" s="91">
        <f t="shared" si="3"/>
        <v>485000</v>
      </c>
    </row>
    <row r="15" spans="1:17" s="107" customFormat="1" ht="46.5" customHeight="1">
      <c r="A15" s="50" t="s">
        <v>248</v>
      </c>
      <c r="B15" s="105">
        <v>2152</v>
      </c>
      <c r="C15" s="105" t="s">
        <v>249</v>
      </c>
      <c r="D15" s="131" t="s">
        <v>250</v>
      </c>
      <c r="E15" s="94">
        <v>39000</v>
      </c>
      <c r="F15" s="94">
        <v>39000</v>
      </c>
      <c r="G15" s="94">
        <v>0</v>
      </c>
      <c r="H15" s="94">
        <v>0</v>
      </c>
      <c r="I15" s="94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1">
        <f t="shared" si="3"/>
        <v>39000</v>
      </c>
    </row>
    <row r="16" spans="1:17" ht="31.5">
      <c r="A16" s="29" t="s">
        <v>86</v>
      </c>
      <c r="B16" s="25">
        <v>3000</v>
      </c>
      <c r="C16" s="25"/>
      <c r="D16" s="9" t="s">
        <v>12</v>
      </c>
      <c r="E16" s="97">
        <f>SUM(E17:E23)</f>
        <v>80000</v>
      </c>
      <c r="F16" s="97">
        <f>SUM(F17:F23)</f>
        <v>80000</v>
      </c>
      <c r="G16" s="97">
        <f aca="true" t="shared" si="5" ref="G16:P16">SUM(G17:G23)</f>
        <v>0</v>
      </c>
      <c r="H16" s="97">
        <f t="shared" si="5"/>
        <v>0</v>
      </c>
      <c r="I16" s="97">
        <f t="shared" si="5"/>
        <v>0</v>
      </c>
      <c r="J16" s="97">
        <f t="shared" si="5"/>
        <v>0</v>
      </c>
      <c r="K16" s="97">
        <f t="shared" si="5"/>
        <v>0</v>
      </c>
      <c r="L16" s="97">
        <f t="shared" si="5"/>
        <v>0</v>
      </c>
      <c r="M16" s="97">
        <f t="shared" si="5"/>
        <v>0</v>
      </c>
      <c r="N16" s="97">
        <f t="shared" si="5"/>
        <v>0</v>
      </c>
      <c r="O16" s="97">
        <f t="shared" si="5"/>
        <v>0</v>
      </c>
      <c r="P16" s="97">
        <f t="shared" si="5"/>
        <v>0</v>
      </c>
      <c r="Q16" s="91">
        <f t="shared" si="3"/>
        <v>80000</v>
      </c>
    </row>
    <row r="17" spans="1:17" ht="37.5" customHeight="1" hidden="1">
      <c r="A17" s="50" t="s">
        <v>261</v>
      </c>
      <c r="B17" s="50">
        <v>3032</v>
      </c>
      <c r="C17" s="50">
        <v>1070</v>
      </c>
      <c r="D17" s="139" t="s">
        <v>262</v>
      </c>
      <c r="E17" s="95">
        <v>0</v>
      </c>
      <c r="F17" s="95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1">
        <f aca="true" t="shared" si="6" ref="Q17:Q22">E17+J17</f>
        <v>0</v>
      </c>
    </row>
    <row r="18" spans="1:17" ht="51" customHeight="1" hidden="1">
      <c r="A18" s="50" t="s">
        <v>383</v>
      </c>
      <c r="B18" s="50">
        <v>3033</v>
      </c>
      <c r="C18" s="50">
        <v>1070</v>
      </c>
      <c r="D18" s="209" t="s">
        <v>384</v>
      </c>
      <c r="E18" s="95">
        <v>0</v>
      </c>
      <c r="F18" s="95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1">
        <f t="shared" si="6"/>
        <v>0</v>
      </c>
    </row>
    <row r="19" spans="1:17" ht="34.5" customHeight="1" hidden="1">
      <c r="A19" s="50" t="s">
        <v>115</v>
      </c>
      <c r="B19" s="50">
        <v>3132</v>
      </c>
      <c r="C19" s="50">
        <v>1040</v>
      </c>
      <c r="D19" s="50" t="s">
        <v>41</v>
      </c>
      <c r="E19" s="96">
        <f>F19</f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1">
        <f t="shared" si="6"/>
        <v>0</v>
      </c>
    </row>
    <row r="20" spans="1:17" ht="99" customHeight="1" hidden="1">
      <c r="A20" s="50" t="s">
        <v>102</v>
      </c>
      <c r="B20" s="50">
        <v>3140</v>
      </c>
      <c r="C20" s="50">
        <v>1040</v>
      </c>
      <c r="D20" s="132" t="s">
        <v>328</v>
      </c>
      <c r="E20" s="95">
        <v>0</v>
      </c>
      <c r="F20" s="95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1">
        <f t="shared" si="6"/>
        <v>0</v>
      </c>
    </row>
    <row r="21" spans="1:17" ht="105.75" customHeight="1" hidden="1">
      <c r="A21" s="50" t="s">
        <v>286</v>
      </c>
      <c r="B21" s="50">
        <v>3160</v>
      </c>
      <c r="C21" s="50">
        <v>1010</v>
      </c>
      <c r="D21" s="132" t="s">
        <v>287</v>
      </c>
      <c r="E21" s="95">
        <v>0</v>
      </c>
      <c r="F21" s="95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1">
        <f t="shared" si="6"/>
        <v>0</v>
      </c>
    </row>
    <row r="22" spans="1:17" ht="31.5" hidden="1">
      <c r="A22" s="50" t="s">
        <v>246</v>
      </c>
      <c r="B22" s="50">
        <v>3210</v>
      </c>
      <c r="C22" s="50">
        <v>1050</v>
      </c>
      <c r="D22" s="132" t="s">
        <v>247</v>
      </c>
      <c r="E22" s="95">
        <v>0</v>
      </c>
      <c r="F22" s="95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1">
        <f t="shared" si="6"/>
        <v>0</v>
      </c>
    </row>
    <row r="23" spans="1:17" ht="31.5" hidden="1">
      <c r="A23" s="50" t="s">
        <v>87</v>
      </c>
      <c r="B23" s="50">
        <v>3242</v>
      </c>
      <c r="C23" s="50">
        <v>1090</v>
      </c>
      <c r="D23" s="64" t="s">
        <v>63</v>
      </c>
      <c r="E23" s="95">
        <v>80000</v>
      </c>
      <c r="F23" s="95">
        <v>80000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1">
        <f t="shared" si="3"/>
        <v>80000</v>
      </c>
    </row>
    <row r="24" spans="1:17" ht="17.25" customHeight="1" hidden="1">
      <c r="A24" s="29" t="s">
        <v>88</v>
      </c>
      <c r="B24" s="25">
        <v>4000</v>
      </c>
      <c r="C24" s="25"/>
      <c r="D24" s="25" t="s">
        <v>13</v>
      </c>
      <c r="E24" s="97">
        <f aca="true" t="shared" si="7" ref="E24:P24">E25+E26</f>
        <v>0</v>
      </c>
      <c r="F24" s="97">
        <f t="shared" si="7"/>
        <v>0</v>
      </c>
      <c r="G24" s="97">
        <f t="shared" si="7"/>
        <v>0</v>
      </c>
      <c r="H24" s="97">
        <f t="shared" si="7"/>
        <v>0</v>
      </c>
      <c r="I24" s="97">
        <f t="shared" si="7"/>
        <v>0</v>
      </c>
      <c r="J24" s="97">
        <f t="shared" si="7"/>
        <v>0</v>
      </c>
      <c r="K24" s="97">
        <f t="shared" si="7"/>
        <v>0</v>
      </c>
      <c r="L24" s="97">
        <f t="shared" si="7"/>
        <v>0</v>
      </c>
      <c r="M24" s="97">
        <f t="shared" si="7"/>
        <v>0</v>
      </c>
      <c r="N24" s="97">
        <f t="shared" si="7"/>
        <v>0</v>
      </c>
      <c r="O24" s="97">
        <f t="shared" si="7"/>
        <v>0</v>
      </c>
      <c r="P24" s="97">
        <f t="shared" si="7"/>
        <v>0</v>
      </c>
      <c r="Q24" s="91">
        <f t="shared" si="3"/>
        <v>0</v>
      </c>
    </row>
    <row r="25" spans="1:17" s="21" customFormat="1" ht="63.75" customHeight="1" hidden="1">
      <c r="A25" s="50" t="s">
        <v>89</v>
      </c>
      <c r="B25" s="51">
        <v>4060</v>
      </c>
      <c r="C25" s="51" t="s">
        <v>0</v>
      </c>
      <c r="D25" s="50" t="s">
        <v>64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1">
        <f t="shared" si="3"/>
        <v>0</v>
      </c>
    </row>
    <row r="26" spans="1:17" s="21" customFormat="1" ht="30" customHeight="1" hidden="1">
      <c r="A26" s="50" t="s">
        <v>90</v>
      </c>
      <c r="B26" s="51">
        <v>4082</v>
      </c>
      <c r="C26" s="51" t="s">
        <v>1</v>
      </c>
      <c r="D26" s="50" t="s">
        <v>65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1">
        <f t="shared" si="3"/>
        <v>0</v>
      </c>
    </row>
    <row r="27" spans="1:17" ht="30.75" customHeight="1" hidden="1">
      <c r="A27" s="29" t="s">
        <v>93</v>
      </c>
      <c r="B27" s="25">
        <v>6000</v>
      </c>
      <c r="C27" s="25"/>
      <c r="D27" s="9" t="s">
        <v>29</v>
      </c>
      <c r="E27" s="97">
        <f aca="true" t="shared" si="8" ref="E27:L27">SUM(E28:E31)</f>
        <v>242441</v>
      </c>
      <c r="F27" s="97">
        <f t="shared" si="8"/>
        <v>242441</v>
      </c>
      <c r="G27" s="97">
        <f t="shared" si="8"/>
        <v>0</v>
      </c>
      <c r="H27" s="97">
        <f t="shared" si="8"/>
        <v>0</v>
      </c>
      <c r="I27" s="97">
        <f t="shared" si="8"/>
        <v>0</v>
      </c>
      <c r="J27" s="97">
        <f t="shared" si="8"/>
        <v>0</v>
      </c>
      <c r="K27" s="97">
        <f t="shared" si="8"/>
        <v>0</v>
      </c>
      <c r="L27" s="97">
        <f t="shared" si="8"/>
        <v>0</v>
      </c>
      <c r="M27" s="97">
        <f>SUM(M29:M31)</f>
        <v>0</v>
      </c>
      <c r="N27" s="97">
        <f>SUM(N29:N31)</f>
        <v>0</v>
      </c>
      <c r="O27" s="97">
        <f>SUM(O29:O31)</f>
        <v>0</v>
      </c>
      <c r="P27" s="97">
        <f>SUM(P29:P31)</f>
        <v>0</v>
      </c>
      <c r="Q27" s="91">
        <f t="shared" si="3"/>
        <v>242441</v>
      </c>
    </row>
    <row r="28" spans="1:17" ht="41.25" customHeight="1" hidden="1">
      <c r="A28" s="120">
        <v>116014</v>
      </c>
      <c r="B28" s="76">
        <v>6014</v>
      </c>
      <c r="C28" s="76" t="s">
        <v>30</v>
      </c>
      <c r="D28" s="110" t="s">
        <v>68</v>
      </c>
      <c r="E28" s="98">
        <f>F28</f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1">
        <f t="shared" si="3"/>
        <v>0</v>
      </c>
    </row>
    <row r="29" spans="1:17" ht="45" customHeight="1" hidden="1">
      <c r="A29" s="50" t="s">
        <v>120</v>
      </c>
      <c r="B29" s="50">
        <v>6020</v>
      </c>
      <c r="C29" s="52" t="s">
        <v>30</v>
      </c>
      <c r="D29" s="64" t="s">
        <v>277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1">
        <f>E29+J29</f>
        <v>0</v>
      </c>
    </row>
    <row r="30" spans="1:17" ht="48.75" customHeight="1" hidden="1">
      <c r="A30" s="50" t="s">
        <v>95</v>
      </c>
      <c r="B30" s="50">
        <v>6030</v>
      </c>
      <c r="C30" s="52" t="s">
        <v>30</v>
      </c>
      <c r="D30" s="64" t="s">
        <v>69</v>
      </c>
      <c r="E30" s="94">
        <v>242441</v>
      </c>
      <c r="F30" s="94">
        <v>242441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1">
        <f t="shared" si="3"/>
        <v>242441</v>
      </c>
    </row>
    <row r="31" spans="1:17" ht="81.75" customHeight="1" hidden="1">
      <c r="A31" s="50" t="s">
        <v>385</v>
      </c>
      <c r="B31" s="50">
        <v>6071</v>
      </c>
      <c r="C31" s="52" t="s">
        <v>210</v>
      </c>
      <c r="D31" s="210" t="s">
        <v>386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1">
        <f t="shared" si="3"/>
        <v>0</v>
      </c>
    </row>
    <row r="32" spans="1:17" ht="31.5" customHeight="1">
      <c r="A32" s="29" t="s">
        <v>96</v>
      </c>
      <c r="B32" s="25">
        <v>7100</v>
      </c>
      <c r="C32" s="25"/>
      <c r="D32" s="9" t="s">
        <v>19</v>
      </c>
      <c r="E32" s="97">
        <f>E33</f>
        <v>0</v>
      </c>
      <c r="F32" s="97">
        <f aca="true" t="shared" si="9" ref="F32:Q32">F33</f>
        <v>0</v>
      </c>
      <c r="G32" s="97">
        <f t="shared" si="9"/>
        <v>0</v>
      </c>
      <c r="H32" s="97">
        <f t="shared" si="9"/>
        <v>0</v>
      </c>
      <c r="I32" s="97">
        <f t="shared" si="9"/>
        <v>0</v>
      </c>
      <c r="J32" s="97">
        <f t="shared" si="9"/>
        <v>49988</v>
      </c>
      <c r="K32" s="97">
        <f t="shared" si="9"/>
        <v>49988</v>
      </c>
      <c r="L32" s="97">
        <f t="shared" si="9"/>
        <v>0</v>
      </c>
      <c r="M32" s="97">
        <f t="shared" si="9"/>
        <v>0</v>
      </c>
      <c r="N32" s="97">
        <f t="shared" si="9"/>
        <v>0</v>
      </c>
      <c r="O32" s="97">
        <f t="shared" si="9"/>
        <v>49988</v>
      </c>
      <c r="P32" s="97">
        <f t="shared" si="9"/>
        <v>49988</v>
      </c>
      <c r="Q32" s="97">
        <f t="shared" si="9"/>
        <v>49988</v>
      </c>
    </row>
    <row r="33" spans="1:17" ht="30.75" customHeight="1">
      <c r="A33" s="64" t="s">
        <v>97</v>
      </c>
      <c r="B33" s="52">
        <v>7130</v>
      </c>
      <c r="C33" s="52" t="s">
        <v>2</v>
      </c>
      <c r="D33" s="64" t="s">
        <v>70</v>
      </c>
      <c r="E33" s="94">
        <v>0</v>
      </c>
      <c r="F33" s="94">
        <v>0</v>
      </c>
      <c r="G33" s="121">
        <v>0</v>
      </c>
      <c r="H33" s="121">
        <v>0</v>
      </c>
      <c r="I33" s="121">
        <v>0</v>
      </c>
      <c r="J33" s="121">
        <v>49988</v>
      </c>
      <c r="K33" s="121">
        <v>49988</v>
      </c>
      <c r="L33" s="121">
        <v>0</v>
      </c>
      <c r="M33" s="121">
        <v>0</v>
      </c>
      <c r="N33" s="121">
        <v>0</v>
      </c>
      <c r="O33" s="94">
        <v>49988</v>
      </c>
      <c r="P33" s="94">
        <v>49988</v>
      </c>
      <c r="Q33" s="91">
        <f>E33+J33</f>
        <v>49988</v>
      </c>
    </row>
    <row r="34" spans="1:17" ht="33" customHeight="1">
      <c r="A34" s="29" t="s">
        <v>112</v>
      </c>
      <c r="B34" s="25">
        <v>7300</v>
      </c>
      <c r="C34" s="25"/>
      <c r="D34" s="9" t="s">
        <v>113</v>
      </c>
      <c r="E34" s="97">
        <f>E35+E36</f>
        <v>0</v>
      </c>
      <c r="F34" s="97">
        <f aca="true" t="shared" si="10" ref="F34:Q34">F35+F36</f>
        <v>0</v>
      </c>
      <c r="G34" s="97">
        <f t="shared" si="10"/>
        <v>0</v>
      </c>
      <c r="H34" s="97">
        <f t="shared" si="10"/>
        <v>0</v>
      </c>
      <c r="I34" s="97">
        <f t="shared" si="10"/>
        <v>0</v>
      </c>
      <c r="J34" s="97">
        <f t="shared" si="10"/>
        <v>120774</v>
      </c>
      <c r="K34" s="97">
        <f t="shared" si="10"/>
        <v>120774</v>
      </c>
      <c r="L34" s="97">
        <f t="shared" si="10"/>
        <v>0</v>
      </c>
      <c r="M34" s="97">
        <f t="shared" si="10"/>
        <v>0</v>
      </c>
      <c r="N34" s="97">
        <f t="shared" si="10"/>
        <v>0</v>
      </c>
      <c r="O34" s="97">
        <f t="shared" si="10"/>
        <v>120774</v>
      </c>
      <c r="P34" s="97">
        <f t="shared" si="10"/>
        <v>0</v>
      </c>
      <c r="Q34" s="97">
        <f t="shared" si="10"/>
        <v>120774</v>
      </c>
    </row>
    <row r="35" spans="1:67" s="70" customFormat="1" ht="40.5" customHeight="1" hidden="1">
      <c r="A35" s="72" t="s">
        <v>221</v>
      </c>
      <c r="B35" s="72">
        <v>7330</v>
      </c>
      <c r="C35" s="72" t="s">
        <v>71</v>
      </c>
      <c r="D35" s="64" t="s">
        <v>222</v>
      </c>
      <c r="E35" s="98">
        <v>0</v>
      </c>
      <c r="F35" s="98">
        <v>0</v>
      </c>
      <c r="G35" s="181">
        <v>0</v>
      </c>
      <c r="H35" s="181">
        <v>0</v>
      </c>
      <c r="I35" s="181">
        <v>0</v>
      </c>
      <c r="J35" s="181"/>
      <c r="K35" s="181"/>
      <c r="L35" s="181">
        <v>0</v>
      </c>
      <c r="M35" s="181">
        <v>0</v>
      </c>
      <c r="N35" s="181">
        <v>0</v>
      </c>
      <c r="O35" s="181">
        <v>0</v>
      </c>
      <c r="P35" s="181">
        <v>0</v>
      </c>
      <c r="Q35" s="100">
        <f t="shared" si="3"/>
        <v>0</v>
      </c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</row>
    <row r="36" spans="1:67" s="70" customFormat="1" ht="40.5" customHeight="1">
      <c r="A36" s="72" t="s">
        <v>148</v>
      </c>
      <c r="B36" s="72">
        <v>7350</v>
      </c>
      <c r="C36" s="72" t="s">
        <v>71</v>
      </c>
      <c r="D36" s="64" t="s">
        <v>147</v>
      </c>
      <c r="E36" s="98">
        <v>0</v>
      </c>
      <c r="F36" s="98">
        <v>0</v>
      </c>
      <c r="G36" s="99">
        <v>0</v>
      </c>
      <c r="H36" s="99">
        <v>0</v>
      </c>
      <c r="I36" s="99">
        <v>0</v>
      </c>
      <c r="J36" s="181">
        <v>120774</v>
      </c>
      <c r="K36" s="181">
        <v>120774</v>
      </c>
      <c r="L36" s="181">
        <v>0</v>
      </c>
      <c r="M36" s="181">
        <v>0</v>
      </c>
      <c r="N36" s="181">
        <v>0</v>
      </c>
      <c r="O36" s="181">
        <v>120774</v>
      </c>
      <c r="P36" s="181">
        <v>0</v>
      </c>
      <c r="Q36" s="100">
        <f>E36+J36</f>
        <v>120774</v>
      </c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</row>
    <row r="37" spans="1:17" ht="20.25" customHeight="1">
      <c r="A37" s="29" t="s">
        <v>98</v>
      </c>
      <c r="B37" s="25">
        <v>7400</v>
      </c>
      <c r="C37" s="25"/>
      <c r="D37" s="9" t="s">
        <v>193</v>
      </c>
      <c r="E37" s="97">
        <f aca="true" t="shared" si="11" ref="E37:P37">SUM(E38:E38)</f>
        <v>100000</v>
      </c>
      <c r="F37" s="97">
        <f t="shared" si="11"/>
        <v>100000</v>
      </c>
      <c r="G37" s="97">
        <f t="shared" si="11"/>
        <v>0</v>
      </c>
      <c r="H37" s="97">
        <f t="shared" si="11"/>
        <v>0</v>
      </c>
      <c r="I37" s="97">
        <f t="shared" si="11"/>
        <v>0</v>
      </c>
      <c r="J37" s="97">
        <f t="shared" si="11"/>
        <v>1865556</v>
      </c>
      <c r="K37" s="97">
        <f t="shared" si="11"/>
        <v>1865556</v>
      </c>
      <c r="L37" s="97">
        <f t="shared" si="11"/>
        <v>0</v>
      </c>
      <c r="M37" s="97">
        <f t="shared" si="11"/>
        <v>0</v>
      </c>
      <c r="N37" s="97">
        <f t="shared" si="11"/>
        <v>0</v>
      </c>
      <c r="O37" s="97">
        <f t="shared" si="11"/>
        <v>1865556</v>
      </c>
      <c r="P37" s="97">
        <f t="shared" si="11"/>
        <v>1157007</v>
      </c>
      <c r="Q37" s="91">
        <f t="shared" si="3"/>
        <v>1965556</v>
      </c>
    </row>
    <row r="38" spans="1:17" ht="45.75" customHeight="1">
      <c r="A38" s="50" t="s">
        <v>99</v>
      </c>
      <c r="B38" s="50">
        <v>7461</v>
      </c>
      <c r="C38" s="50" t="s">
        <v>31</v>
      </c>
      <c r="D38" s="64" t="s">
        <v>72</v>
      </c>
      <c r="E38" s="95">
        <v>100000</v>
      </c>
      <c r="F38" s="95">
        <v>100000</v>
      </c>
      <c r="G38" s="94">
        <v>0</v>
      </c>
      <c r="H38" s="94">
        <v>0</v>
      </c>
      <c r="I38" s="94">
        <v>0</v>
      </c>
      <c r="J38" s="94">
        <v>1865556</v>
      </c>
      <c r="K38" s="94">
        <v>1865556</v>
      </c>
      <c r="L38" s="94">
        <v>0</v>
      </c>
      <c r="M38" s="94">
        <v>0</v>
      </c>
      <c r="N38" s="94">
        <v>0</v>
      </c>
      <c r="O38" s="94">
        <v>1865556</v>
      </c>
      <c r="P38" s="94">
        <v>1157007</v>
      </c>
      <c r="Q38" s="91">
        <f t="shared" si="3"/>
        <v>1965556</v>
      </c>
    </row>
    <row r="39" spans="1:17" ht="23.25" customHeight="1" hidden="1">
      <c r="A39" s="29" t="s">
        <v>241</v>
      </c>
      <c r="B39" s="27" t="s">
        <v>242</v>
      </c>
      <c r="C39" s="27"/>
      <c r="D39" s="26" t="s">
        <v>245</v>
      </c>
      <c r="E39" s="91">
        <f aca="true" t="shared" si="12" ref="E39:P39">E40</f>
        <v>0</v>
      </c>
      <c r="F39" s="91">
        <f t="shared" si="12"/>
        <v>0</v>
      </c>
      <c r="G39" s="91">
        <f t="shared" si="12"/>
        <v>0</v>
      </c>
      <c r="H39" s="91">
        <f t="shared" si="12"/>
        <v>0</v>
      </c>
      <c r="I39" s="91">
        <f t="shared" si="12"/>
        <v>0</v>
      </c>
      <c r="J39" s="91">
        <f t="shared" si="12"/>
        <v>0</v>
      </c>
      <c r="K39" s="91">
        <f t="shared" si="12"/>
        <v>0</v>
      </c>
      <c r="L39" s="91">
        <f t="shared" si="12"/>
        <v>0</v>
      </c>
      <c r="M39" s="91">
        <f t="shared" si="12"/>
        <v>0</v>
      </c>
      <c r="N39" s="91">
        <f t="shared" si="12"/>
        <v>0</v>
      </c>
      <c r="O39" s="91">
        <f t="shared" si="12"/>
        <v>0</v>
      </c>
      <c r="P39" s="91">
        <f t="shared" si="12"/>
        <v>0</v>
      </c>
      <c r="Q39" s="91">
        <f t="shared" si="3"/>
        <v>0</v>
      </c>
    </row>
    <row r="40" spans="1:17" ht="32.25" customHeight="1" hidden="1">
      <c r="A40" s="64" t="s">
        <v>244</v>
      </c>
      <c r="B40" s="50">
        <v>7680</v>
      </c>
      <c r="C40" s="50" t="s">
        <v>116</v>
      </c>
      <c r="D40" s="50" t="s">
        <v>243</v>
      </c>
      <c r="E40" s="95">
        <v>0</v>
      </c>
      <c r="F40" s="95">
        <v>0</v>
      </c>
      <c r="G40" s="94">
        <v>0</v>
      </c>
      <c r="H40" s="94">
        <v>0</v>
      </c>
      <c r="I40" s="94">
        <v>0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1">
        <f t="shared" si="3"/>
        <v>0</v>
      </c>
    </row>
    <row r="41" spans="1:17" ht="28.5" customHeight="1" hidden="1">
      <c r="A41" s="166" t="s">
        <v>241</v>
      </c>
      <c r="B41" s="166">
        <v>7600</v>
      </c>
      <c r="C41" s="166"/>
      <c r="D41" s="166" t="s">
        <v>300</v>
      </c>
      <c r="E41" s="97">
        <f>E42</f>
        <v>0</v>
      </c>
      <c r="F41" s="97">
        <f aca="true" t="shared" si="13" ref="F41:Q41">F42</f>
        <v>0</v>
      </c>
      <c r="G41" s="97">
        <f t="shared" si="13"/>
        <v>0</v>
      </c>
      <c r="H41" s="97">
        <f t="shared" si="13"/>
        <v>0</v>
      </c>
      <c r="I41" s="97">
        <f t="shared" si="13"/>
        <v>0</v>
      </c>
      <c r="J41" s="97">
        <f t="shared" si="13"/>
        <v>0</v>
      </c>
      <c r="K41" s="97">
        <f t="shared" si="13"/>
        <v>0</v>
      </c>
      <c r="L41" s="97">
        <f t="shared" si="13"/>
        <v>0</v>
      </c>
      <c r="M41" s="97">
        <f t="shared" si="13"/>
        <v>0</v>
      </c>
      <c r="N41" s="97">
        <f t="shared" si="13"/>
        <v>0</v>
      </c>
      <c r="O41" s="97">
        <f t="shared" si="13"/>
        <v>0</v>
      </c>
      <c r="P41" s="97">
        <f t="shared" si="13"/>
        <v>0</v>
      </c>
      <c r="Q41" s="97">
        <f t="shared" si="13"/>
        <v>0</v>
      </c>
    </row>
    <row r="42" spans="1:17" ht="32.25" customHeight="1" hidden="1">
      <c r="A42" s="64" t="s">
        <v>327</v>
      </c>
      <c r="B42" s="64">
        <v>7670</v>
      </c>
      <c r="C42" s="64" t="s">
        <v>116</v>
      </c>
      <c r="D42" s="64" t="s">
        <v>329</v>
      </c>
      <c r="E42" s="94">
        <f>F42</f>
        <v>0</v>
      </c>
      <c r="F42" s="94">
        <v>0</v>
      </c>
      <c r="G42" s="94">
        <v>0</v>
      </c>
      <c r="H42" s="94">
        <v>0</v>
      </c>
      <c r="I42" s="94">
        <v>0</v>
      </c>
      <c r="J42" s="94">
        <v>0</v>
      </c>
      <c r="K42" s="94">
        <v>0</v>
      </c>
      <c r="L42" s="94">
        <v>0</v>
      </c>
      <c r="M42" s="94">
        <v>0</v>
      </c>
      <c r="N42" s="94">
        <v>0</v>
      </c>
      <c r="O42" s="94">
        <v>0</v>
      </c>
      <c r="P42" s="94">
        <v>0</v>
      </c>
      <c r="Q42" s="91">
        <f>E42+J42</f>
        <v>0</v>
      </c>
    </row>
    <row r="43" spans="1:17" ht="47.25" hidden="1">
      <c r="A43" s="29" t="s">
        <v>100</v>
      </c>
      <c r="B43" s="27" t="s">
        <v>73</v>
      </c>
      <c r="C43" s="27"/>
      <c r="D43" s="26" t="s">
        <v>74</v>
      </c>
      <c r="E43" s="91">
        <f aca="true" t="shared" si="14" ref="E43:Q43">E44</f>
        <v>0</v>
      </c>
      <c r="F43" s="91">
        <f t="shared" si="14"/>
        <v>0</v>
      </c>
      <c r="G43" s="91">
        <f t="shared" si="14"/>
        <v>0</v>
      </c>
      <c r="H43" s="91">
        <f t="shared" si="14"/>
        <v>0</v>
      </c>
      <c r="I43" s="91">
        <f t="shared" si="14"/>
        <v>0</v>
      </c>
      <c r="J43" s="91">
        <f t="shared" si="14"/>
        <v>0</v>
      </c>
      <c r="K43" s="91">
        <f t="shared" si="14"/>
        <v>0</v>
      </c>
      <c r="L43" s="91">
        <f t="shared" si="14"/>
        <v>0</v>
      </c>
      <c r="M43" s="91">
        <f t="shared" si="14"/>
        <v>0</v>
      </c>
      <c r="N43" s="91">
        <f t="shared" si="14"/>
        <v>0</v>
      </c>
      <c r="O43" s="91">
        <f t="shared" si="14"/>
        <v>0</v>
      </c>
      <c r="P43" s="91">
        <f t="shared" si="14"/>
        <v>0</v>
      </c>
      <c r="Q43" s="91">
        <f t="shared" si="14"/>
        <v>0</v>
      </c>
    </row>
    <row r="44" spans="1:17" ht="31.5" customHeight="1" hidden="1">
      <c r="A44" s="64" t="s">
        <v>163</v>
      </c>
      <c r="B44" s="50">
        <v>8130</v>
      </c>
      <c r="C44" s="50" t="s">
        <v>162</v>
      </c>
      <c r="D44" s="64" t="s">
        <v>161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f>K44+L44</f>
        <v>0</v>
      </c>
      <c r="K44" s="96">
        <v>0</v>
      </c>
      <c r="L44" s="96"/>
      <c r="M44" s="96"/>
      <c r="N44" s="96"/>
      <c r="O44" s="96">
        <v>0</v>
      </c>
      <c r="P44" s="96">
        <v>0</v>
      </c>
      <c r="Q44" s="91">
        <f aca="true" t="shared" si="15" ref="Q44:Q52">E44+J44</f>
        <v>0</v>
      </c>
    </row>
    <row r="45" spans="1:17" ht="26.25" customHeight="1" hidden="1">
      <c r="A45" s="29" t="s">
        <v>223</v>
      </c>
      <c r="B45" s="27" t="s">
        <v>164</v>
      </c>
      <c r="C45" s="27"/>
      <c r="D45" s="26" t="s">
        <v>165</v>
      </c>
      <c r="E45" s="91">
        <f>E46</f>
        <v>0</v>
      </c>
      <c r="F45" s="91">
        <f aca="true" t="shared" si="16" ref="F45:Q45">F46</f>
        <v>0</v>
      </c>
      <c r="G45" s="91">
        <f t="shared" si="16"/>
        <v>0</v>
      </c>
      <c r="H45" s="91">
        <f t="shared" si="16"/>
        <v>0</v>
      </c>
      <c r="I45" s="91">
        <f t="shared" si="16"/>
        <v>0</v>
      </c>
      <c r="J45" s="91">
        <f t="shared" si="16"/>
        <v>0</v>
      </c>
      <c r="K45" s="91">
        <f t="shared" si="16"/>
        <v>0</v>
      </c>
      <c r="L45" s="91">
        <f t="shared" si="16"/>
        <v>0</v>
      </c>
      <c r="M45" s="91">
        <f t="shared" si="16"/>
        <v>0</v>
      </c>
      <c r="N45" s="91">
        <f t="shared" si="16"/>
        <v>0</v>
      </c>
      <c r="O45" s="91">
        <f t="shared" si="16"/>
        <v>0</v>
      </c>
      <c r="P45" s="91">
        <f t="shared" si="16"/>
        <v>0</v>
      </c>
      <c r="Q45" s="91">
        <f t="shared" si="16"/>
        <v>0</v>
      </c>
    </row>
    <row r="46" spans="1:17" ht="48.75" customHeight="1" hidden="1">
      <c r="A46" s="50" t="s">
        <v>167</v>
      </c>
      <c r="B46" s="50">
        <v>8230</v>
      </c>
      <c r="C46" s="50" t="s">
        <v>166</v>
      </c>
      <c r="D46" s="50" t="s">
        <v>168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91">
        <f>E46+J46</f>
        <v>0</v>
      </c>
    </row>
    <row r="47" spans="1:17" ht="26.25" customHeight="1" hidden="1">
      <c r="A47" s="29" t="s">
        <v>176</v>
      </c>
      <c r="B47" s="27" t="s">
        <v>177</v>
      </c>
      <c r="C47" s="27"/>
      <c r="D47" s="26" t="s">
        <v>178</v>
      </c>
      <c r="E47" s="91">
        <f>E48</f>
        <v>0</v>
      </c>
      <c r="F47" s="91">
        <f aca="true" t="shared" si="17" ref="F47:Q47">F48</f>
        <v>0</v>
      </c>
      <c r="G47" s="91">
        <f t="shared" si="17"/>
        <v>0</v>
      </c>
      <c r="H47" s="91">
        <f t="shared" si="17"/>
        <v>0</v>
      </c>
      <c r="I47" s="91">
        <f t="shared" si="17"/>
        <v>0</v>
      </c>
      <c r="J47" s="91">
        <f t="shared" si="17"/>
        <v>0</v>
      </c>
      <c r="K47" s="91">
        <f t="shared" si="17"/>
        <v>0</v>
      </c>
      <c r="L47" s="91">
        <f t="shared" si="17"/>
        <v>0</v>
      </c>
      <c r="M47" s="91">
        <f t="shared" si="17"/>
        <v>0</v>
      </c>
      <c r="N47" s="91">
        <f t="shared" si="17"/>
        <v>0</v>
      </c>
      <c r="O47" s="91">
        <f t="shared" si="17"/>
        <v>0</v>
      </c>
      <c r="P47" s="91">
        <f t="shared" si="17"/>
        <v>0</v>
      </c>
      <c r="Q47" s="91">
        <f t="shared" si="17"/>
        <v>0</v>
      </c>
    </row>
    <row r="48" spans="1:17" ht="26.25" customHeight="1" hidden="1">
      <c r="A48" s="50" t="s">
        <v>144</v>
      </c>
      <c r="B48" s="50">
        <v>8340</v>
      </c>
      <c r="C48" s="50" t="s">
        <v>145</v>
      </c>
      <c r="D48" s="50" t="s">
        <v>146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91">
        <f t="shared" si="15"/>
        <v>0</v>
      </c>
    </row>
    <row r="49" spans="1:17" s="21" customFormat="1" ht="26.25" customHeight="1" hidden="1">
      <c r="A49" s="29" t="s">
        <v>103</v>
      </c>
      <c r="B49" s="25">
        <v>9000</v>
      </c>
      <c r="C49" s="25"/>
      <c r="D49" s="9" t="s">
        <v>104</v>
      </c>
      <c r="E49" s="97">
        <f aca="true" t="shared" si="18" ref="E49:Q49">SUM(E50:E52)</f>
        <v>0</v>
      </c>
      <c r="F49" s="97">
        <f t="shared" si="18"/>
        <v>0</v>
      </c>
      <c r="G49" s="97">
        <f t="shared" si="18"/>
        <v>0</v>
      </c>
      <c r="H49" s="97">
        <f t="shared" si="18"/>
        <v>0</v>
      </c>
      <c r="I49" s="97">
        <f t="shared" si="18"/>
        <v>0</v>
      </c>
      <c r="J49" s="97">
        <f t="shared" si="18"/>
        <v>0</v>
      </c>
      <c r="K49" s="97">
        <f t="shared" si="18"/>
        <v>0</v>
      </c>
      <c r="L49" s="97">
        <f t="shared" si="18"/>
        <v>0</v>
      </c>
      <c r="M49" s="97">
        <f t="shared" si="18"/>
        <v>0</v>
      </c>
      <c r="N49" s="97">
        <f t="shared" si="18"/>
        <v>0</v>
      </c>
      <c r="O49" s="97">
        <f t="shared" si="18"/>
        <v>0</v>
      </c>
      <c r="P49" s="97">
        <f t="shared" si="18"/>
        <v>0</v>
      </c>
      <c r="Q49" s="97">
        <f t="shared" si="18"/>
        <v>0</v>
      </c>
    </row>
    <row r="50" spans="1:17" s="21" customFormat="1" ht="26.25" customHeight="1" hidden="1">
      <c r="A50" s="28" t="s">
        <v>106</v>
      </c>
      <c r="B50" s="51">
        <v>9130</v>
      </c>
      <c r="C50" s="51" t="s">
        <v>18</v>
      </c>
      <c r="D50" s="50" t="s">
        <v>107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  <c r="L50" s="96">
        <v>0</v>
      </c>
      <c r="M50" s="96">
        <v>0</v>
      </c>
      <c r="N50" s="96">
        <v>0</v>
      </c>
      <c r="O50" s="96">
        <v>0</v>
      </c>
      <c r="P50" s="96">
        <v>0</v>
      </c>
      <c r="Q50" s="91">
        <f t="shared" si="15"/>
        <v>0</v>
      </c>
    </row>
    <row r="51" spans="1:17" s="21" customFormat="1" ht="26.25" customHeight="1" hidden="1">
      <c r="A51" s="28" t="s">
        <v>105</v>
      </c>
      <c r="B51" s="51">
        <v>9150</v>
      </c>
      <c r="C51" s="51" t="s">
        <v>18</v>
      </c>
      <c r="D51" s="71" t="s">
        <v>114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6">
        <v>0</v>
      </c>
      <c r="O51" s="96">
        <v>0</v>
      </c>
      <c r="P51" s="96">
        <v>0</v>
      </c>
      <c r="Q51" s="91">
        <f t="shared" si="15"/>
        <v>0</v>
      </c>
    </row>
    <row r="52" spans="1:17" s="21" customFormat="1" ht="26.25" customHeight="1" hidden="1">
      <c r="A52" s="28" t="s">
        <v>225</v>
      </c>
      <c r="B52" s="76">
        <v>9410</v>
      </c>
      <c r="C52" s="76" t="s">
        <v>18</v>
      </c>
      <c r="D52" s="77" t="s">
        <v>224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96">
        <v>0</v>
      </c>
      <c r="P52" s="96">
        <v>0</v>
      </c>
      <c r="Q52" s="91">
        <f t="shared" si="15"/>
        <v>0</v>
      </c>
    </row>
    <row r="53" spans="1:17" ht="49.5" customHeight="1">
      <c r="A53" s="65" t="s">
        <v>199</v>
      </c>
      <c r="B53" s="65"/>
      <c r="C53" s="66"/>
      <c r="D53" s="66" t="s">
        <v>283</v>
      </c>
      <c r="E53" s="89">
        <f aca="true" t="shared" si="19" ref="E53:O53">E55+E58+E80+E84+E78+E87</f>
        <v>0</v>
      </c>
      <c r="F53" s="89">
        <f t="shared" si="19"/>
        <v>0</v>
      </c>
      <c r="G53" s="89">
        <f t="shared" si="19"/>
        <v>0</v>
      </c>
      <c r="H53" s="89">
        <f t="shared" si="19"/>
        <v>0</v>
      </c>
      <c r="I53" s="89">
        <f t="shared" si="19"/>
        <v>0</v>
      </c>
      <c r="J53" s="89">
        <f t="shared" si="19"/>
        <v>35000</v>
      </c>
      <c r="K53" s="89">
        <f t="shared" si="19"/>
        <v>35000</v>
      </c>
      <c r="L53" s="89">
        <f t="shared" si="19"/>
        <v>0</v>
      </c>
      <c r="M53" s="89">
        <f t="shared" si="19"/>
        <v>0</v>
      </c>
      <c r="N53" s="89">
        <f t="shared" si="19"/>
        <v>0</v>
      </c>
      <c r="O53" s="89">
        <f t="shared" si="19"/>
        <v>35000</v>
      </c>
      <c r="P53" s="89">
        <f>P55+P58+P80+P84+P87</f>
        <v>35000</v>
      </c>
      <c r="Q53" s="89">
        <f>E53+J53</f>
        <v>35000</v>
      </c>
    </row>
    <row r="54" spans="1:19" ht="47.25" customHeight="1">
      <c r="A54" s="67" t="s">
        <v>200</v>
      </c>
      <c r="B54" s="76"/>
      <c r="C54" s="76"/>
      <c r="D54" s="77" t="s">
        <v>252</v>
      </c>
      <c r="E54" s="93">
        <f aca="true" t="shared" si="20" ref="E54:Q54">E58+E78+E80+E84+E87</f>
        <v>0</v>
      </c>
      <c r="F54" s="93">
        <f t="shared" si="20"/>
        <v>0</v>
      </c>
      <c r="G54" s="93">
        <f t="shared" si="20"/>
        <v>0</v>
      </c>
      <c r="H54" s="93">
        <f t="shared" si="20"/>
        <v>0</v>
      </c>
      <c r="I54" s="93">
        <f t="shared" si="20"/>
        <v>0</v>
      </c>
      <c r="J54" s="93">
        <f t="shared" si="20"/>
        <v>35000</v>
      </c>
      <c r="K54" s="93">
        <f t="shared" si="20"/>
        <v>35000</v>
      </c>
      <c r="L54" s="93">
        <f t="shared" si="20"/>
        <v>0</v>
      </c>
      <c r="M54" s="93">
        <f t="shared" si="20"/>
        <v>0</v>
      </c>
      <c r="N54" s="93">
        <f t="shared" si="20"/>
        <v>0</v>
      </c>
      <c r="O54" s="93">
        <f t="shared" si="20"/>
        <v>35000</v>
      </c>
      <c r="P54" s="93">
        <f>P58+P80+P84+P87</f>
        <v>35000</v>
      </c>
      <c r="Q54" s="93">
        <f t="shared" si="20"/>
        <v>35000</v>
      </c>
      <c r="S54" s="211"/>
    </row>
    <row r="55" spans="1:17" ht="0.75" customHeight="1">
      <c r="A55" s="49" t="s">
        <v>201</v>
      </c>
      <c r="B55" s="49" t="s">
        <v>84</v>
      </c>
      <c r="C55" s="27"/>
      <c r="D55" s="26" t="s">
        <v>61</v>
      </c>
      <c r="E55" s="92">
        <f aca="true" t="shared" si="21" ref="E55:P55">E56+E57</f>
        <v>0</v>
      </c>
      <c r="F55" s="92">
        <f t="shared" si="21"/>
        <v>0</v>
      </c>
      <c r="G55" s="92">
        <f t="shared" si="21"/>
        <v>0</v>
      </c>
      <c r="H55" s="92">
        <f t="shared" si="21"/>
        <v>0</v>
      </c>
      <c r="I55" s="92">
        <f t="shared" si="21"/>
        <v>0</v>
      </c>
      <c r="J55" s="92">
        <f t="shared" si="21"/>
        <v>0</v>
      </c>
      <c r="K55" s="92">
        <f t="shared" si="21"/>
        <v>0</v>
      </c>
      <c r="L55" s="92">
        <f t="shared" si="21"/>
        <v>0</v>
      </c>
      <c r="M55" s="92">
        <f t="shared" si="21"/>
        <v>0</v>
      </c>
      <c r="N55" s="92">
        <f t="shared" si="21"/>
        <v>0</v>
      </c>
      <c r="O55" s="92">
        <f t="shared" si="21"/>
        <v>0</v>
      </c>
      <c r="P55" s="92">
        <f t="shared" si="21"/>
        <v>0</v>
      </c>
      <c r="Q55" s="92">
        <f>E55+J55</f>
        <v>0</v>
      </c>
    </row>
    <row r="56" spans="1:17" ht="47.25" hidden="1">
      <c r="A56" s="28" t="s">
        <v>202</v>
      </c>
      <c r="B56" s="50" t="s">
        <v>203</v>
      </c>
      <c r="C56" s="50" t="s">
        <v>22</v>
      </c>
      <c r="D56" s="110" t="s">
        <v>278</v>
      </c>
      <c r="E56" s="122">
        <f>F56</f>
        <v>0</v>
      </c>
      <c r="F56" s="122">
        <v>0</v>
      </c>
      <c r="G56" s="122">
        <v>0</v>
      </c>
      <c r="H56" s="122">
        <v>0</v>
      </c>
      <c r="I56" s="122">
        <v>0</v>
      </c>
      <c r="J56" s="122">
        <f>K56+L56</f>
        <v>0</v>
      </c>
      <c r="K56" s="122">
        <v>0</v>
      </c>
      <c r="L56" s="122">
        <v>0</v>
      </c>
      <c r="M56" s="122">
        <v>0</v>
      </c>
      <c r="N56" s="122">
        <v>0</v>
      </c>
      <c r="O56" s="122">
        <v>0</v>
      </c>
      <c r="P56" s="122">
        <v>0</v>
      </c>
      <c r="Q56" s="92">
        <f>E56+J56</f>
        <v>0</v>
      </c>
    </row>
    <row r="57" spans="1:17" s="137" customFormat="1" ht="44.25" customHeight="1" hidden="1">
      <c r="A57" s="133" t="s">
        <v>206</v>
      </c>
      <c r="B57" s="134">
        <v>1161</v>
      </c>
      <c r="C57" s="134" t="s">
        <v>174</v>
      </c>
      <c r="D57" s="135" t="s">
        <v>207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136">
        <v>0</v>
      </c>
      <c r="M57" s="136">
        <v>0</v>
      </c>
      <c r="N57" s="136">
        <v>0</v>
      </c>
      <c r="O57" s="136">
        <v>0</v>
      </c>
      <c r="P57" s="136">
        <v>0</v>
      </c>
      <c r="Q57" s="130">
        <f>E57+J57</f>
        <v>0</v>
      </c>
    </row>
    <row r="58" spans="1:17" ht="30" customHeight="1">
      <c r="A58" s="29" t="s">
        <v>205</v>
      </c>
      <c r="B58" s="27" t="s">
        <v>40</v>
      </c>
      <c r="C58" s="27"/>
      <c r="D58" s="26" t="s">
        <v>14</v>
      </c>
      <c r="E58" s="91">
        <f>E59+E61+E66+E69+E76+E74+E75+E77</f>
        <v>0</v>
      </c>
      <c r="F58" s="91">
        <f aca="true" t="shared" si="22" ref="F58:P58">F59+F61+F66+F69+F76+F74+F75+F77</f>
        <v>0</v>
      </c>
      <c r="G58" s="91">
        <f t="shared" si="22"/>
        <v>0</v>
      </c>
      <c r="H58" s="91">
        <f t="shared" si="22"/>
        <v>0</v>
      </c>
      <c r="I58" s="91">
        <f t="shared" si="22"/>
        <v>0</v>
      </c>
      <c r="J58" s="91">
        <f t="shared" si="22"/>
        <v>0</v>
      </c>
      <c r="K58" s="91">
        <f t="shared" si="22"/>
        <v>0</v>
      </c>
      <c r="L58" s="91">
        <f t="shared" si="22"/>
        <v>0</v>
      </c>
      <c r="M58" s="91">
        <f t="shared" si="22"/>
        <v>0</v>
      </c>
      <c r="N58" s="91">
        <f t="shared" si="22"/>
        <v>0</v>
      </c>
      <c r="O58" s="91">
        <f t="shared" si="22"/>
        <v>0</v>
      </c>
      <c r="P58" s="91">
        <f t="shared" si="22"/>
        <v>0</v>
      </c>
      <c r="Q58" s="91">
        <f>Q59+Q61+Q66+Q69+Q76+Q74+Q75+Q77</f>
        <v>0</v>
      </c>
    </row>
    <row r="59" spans="1:17" s="22" customFormat="1" ht="35.25" customHeight="1" hidden="1">
      <c r="A59" s="72" t="s">
        <v>227</v>
      </c>
      <c r="B59" s="50">
        <v>1010</v>
      </c>
      <c r="C59" s="50" t="s">
        <v>24</v>
      </c>
      <c r="D59" s="50" t="s">
        <v>62</v>
      </c>
      <c r="E59" s="124"/>
      <c r="F59" s="124"/>
      <c r="G59" s="124">
        <v>0</v>
      </c>
      <c r="H59" s="124">
        <v>0</v>
      </c>
      <c r="I59" s="124">
        <v>0</v>
      </c>
      <c r="J59" s="124"/>
      <c r="K59" s="124"/>
      <c r="L59" s="124">
        <v>0</v>
      </c>
      <c r="M59" s="124">
        <v>0</v>
      </c>
      <c r="N59" s="124">
        <v>0</v>
      </c>
      <c r="O59" s="124"/>
      <c r="P59" s="124">
        <v>0</v>
      </c>
      <c r="Q59" s="91">
        <f aca="true" t="shared" si="23" ref="Q59:Q78">E59+J59</f>
        <v>0</v>
      </c>
    </row>
    <row r="60" spans="1:17" s="23" customFormat="1" ht="0.75" customHeight="1" hidden="1">
      <c r="A60" s="72" t="s">
        <v>228</v>
      </c>
      <c r="B60" s="105">
        <v>1020</v>
      </c>
      <c r="C60" s="105"/>
      <c r="D60" s="106" t="s">
        <v>279</v>
      </c>
      <c r="E60" s="157">
        <f aca="true" t="shared" si="24" ref="E60:E73">F60</f>
        <v>0</v>
      </c>
      <c r="F60" s="157">
        <v>0</v>
      </c>
      <c r="G60" s="157">
        <v>0</v>
      </c>
      <c r="H60" s="157">
        <v>0</v>
      </c>
      <c r="I60" s="157">
        <f aca="true" t="shared" si="25" ref="I60:P60">I61</f>
        <v>0</v>
      </c>
      <c r="J60" s="157">
        <f aca="true" t="shared" si="26" ref="J60:J77">K60+L60</f>
        <v>0</v>
      </c>
      <c r="K60" s="157">
        <f t="shared" si="25"/>
        <v>0</v>
      </c>
      <c r="L60" s="157">
        <f t="shared" si="25"/>
        <v>0</v>
      </c>
      <c r="M60" s="157">
        <f t="shared" si="25"/>
        <v>0</v>
      </c>
      <c r="N60" s="157">
        <f t="shared" si="25"/>
        <v>0</v>
      </c>
      <c r="O60" s="157">
        <f t="shared" si="25"/>
        <v>0</v>
      </c>
      <c r="P60" s="157">
        <f t="shared" si="25"/>
        <v>0</v>
      </c>
      <c r="Q60" s="91">
        <f t="shared" si="23"/>
        <v>0</v>
      </c>
    </row>
    <row r="61" spans="1:17" s="23" customFormat="1" ht="45" customHeight="1" hidden="1">
      <c r="A61" s="169" t="s">
        <v>295</v>
      </c>
      <c r="B61" s="24">
        <v>1021</v>
      </c>
      <c r="C61" s="24" t="s">
        <v>229</v>
      </c>
      <c r="D61" s="131" t="s">
        <v>296</v>
      </c>
      <c r="E61" s="94"/>
      <c r="F61" s="94"/>
      <c r="G61" s="94">
        <v>0</v>
      </c>
      <c r="H61" s="94">
        <v>0</v>
      </c>
      <c r="I61" s="94">
        <f aca="true" t="shared" si="27" ref="I61:P61">I63+I64</f>
        <v>0</v>
      </c>
      <c r="J61" s="94">
        <f>K61+L61</f>
        <v>0</v>
      </c>
      <c r="K61" s="94">
        <f>K63+K64+K62</f>
        <v>0</v>
      </c>
      <c r="L61" s="94">
        <f t="shared" si="27"/>
        <v>0</v>
      </c>
      <c r="M61" s="94">
        <f t="shared" si="27"/>
        <v>0</v>
      </c>
      <c r="N61" s="94">
        <f t="shared" si="27"/>
        <v>0</v>
      </c>
      <c r="O61" s="94">
        <f>O63+O64+O62</f>
        <v>0</v>
      </c>
      <c r="P61" s="94">
        <f t="shared" si="27"/>
        <v>0</v>
      </c>
      <c r="Q61" s="162">
        <f t="shared" si="23"/>
        <v>0</v>
      </c>
    </row>
    <row r="62" spans="1:17" s="23" customFormat="1" ht="69" customHeight="1" hidden="1">
      <c r="A62" s="72"/>
      <c r="B62" s="105"/>
      <c r="C62" s="105"/>
      <c r="D62" s="158" t="s">
        <v>319</v>
      </c>
      <c r="E62" s="157"/>
      <c r="F62" s="157"/>
      <c r="G62" s="157">
        <v>0</v>
      </c>
      <c r="H62" s="94">
        <v>0</v>
      </c>
      <c r="I62" s="94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1">
        <f t="shared" si="23"/>
        <v>0</v>
      </c>
    </row>
    <row r="63" spans="1:17" s="23" customFormat="1" ht="0.75" customHeight="1" hidden="1">
      <c r="A63" s="169"/>
      <c r="B63" s="24"/>
      <c r="C63" s="24"/>
      <c r="D63" s="161" t="s">
        <v>255</v>
      </c>
      <c r="E63" s="94">
        <f t="shared" si="24"/>
        <v>0</v>
      </c>
      <c r="F63" s="94">
        <v>0</v>
      </c>
      <c r="G63" s="94">
        <v>0</v>
      </c>
      <c r="H63" s="94">
        <v>0</v>
      </c>
      <c r="I63" s="94">
        <v>0</v>
      </c>
      <c r="J63" s="98">
        <f t="shared" si="26"/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162">
        <f t="shared" si="23"/>
        <v>0</v>
      </c>
    </row>
    <row r="64" spans="1:17" s="23" customFormat="1" ht="31.5" hidden="1">
      <c r="A64" s="169"/>
      <c r="B64" s="24"/>
      <c r="C64" s="24"/>
      <c r="D64" s="161" t="s">
        <v>256</v>
      </c>
      <c r="E64" s="94">
        <f t="shared" si="24"/>
        <v>0</v>
      </c>
      <c r="F64" s="94">
        <v>0</v>
      </c>
      <c r="G64" s="94">
        <v>0</v>
      </c>
      <c r="H64" s="94">
        <v>0</v>
      </c>
      <c r="I64" s="94">
        <v>0</v>
      </c>
      <c r="J64" s="98">
        <f t="shared" si="26"/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162">
        <f t="shared" si="23"/>
        <v>0</v>
      </c>
    </row>
    <row r="65" spans="1:17" s="23" customFormat="1" ht="112.5" customHeight="1" hidden="1">
      <c r="A65" s="72"/>
      <c r="B65" s="105"/>
      <c r="C65" s="105"/>
      <c r="D65" s="158" t="s">
        <v>257</v>
      </c>
      <c r="E65" s="157">
        <f t="shared" si="24"/>
        <v>0</v>
      </c>
      <c r="F65" s="157">
        <v>0</v>
      </c>
      <c r="G65" s="159">
        <v>0</v>
      </c>
      <c r="H65" s="94">
        <v>0</v>
      </c>
      <c r="I65" s="94">
        <v>0</v>
      </c>
      <c r="J65" s="98">
        <f t="shared" si="26"/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1">
        <f t="shared" si="23"/>
        <v>0</v>
      </c>
    </row>
    <row r="66" spans="1:19" s="23" customFormat="1" ht="105.75" customHeight="1" hidden="1">
      <c r="A66" s="72" t="s">
        <v>315</v>
      </c>
      <c r="B66" s="105">
        <v>1060</v>
      </c>
      <c r="C66" s="24"/>
      <c r="D66" s="182" t="s">
        <v>318</v>
      </c>
      <c r="E66" s="157">
        <f t="shared" si="24"/>
        <v>0</v>
      </c>
      <c r="F66" s="157">
        <f aca="true" t="shared" si="28" ref="F66:P67">F67</f>
        <v>0</v>
      </c>
      <c r="G66" s="157">
        <f t="shared" si="28"/>
        <v>0</v>
      </c>
      <c r="H66" s="157">
        <f t="shared" si="28"/>
        <v>0</v>
      </c>
      <c r="I66" s="157">
        <f t="shared" si="28"/>
        <v>0</v>
      </c>
      <c r="J66" s="157">
        <f t="shared" si="26"/>
        <v>0</v>
      </c>
      <c r="K66" s="157">
        <f t="shared" si="28"/>
        <v>0</v>
      </c>
      <c r="L66" s="157">
        <f t="shared" si="28"/>
        <v>0</v>
      </c>
      <c r="M66" s="157">
        <f t="shared" si="28"/>
        <v>0</v>
      </c>
      <c r="N66" s="157">
        <f t="shared" si="28"/>
        <v>0</v>
      </c>
      <c r="O66" s="157">
        <f t="shared" si="28"/>
        <v>0</v>
      </c>
      <c r="P66" s="157">
        <f t="shared" si="28"/>
        <v>0</v>
      </c>
      <c r="Q66" s="91">
        <f>E66+J66</f>
        <v>0</v>
      </c>
      <c r="S66" s="171"/>
    </row>
    <row r="67" spans="1:17" s="23" customFormat="1" ht="56.25" customHeight="1" hidden="1">
      <c r="A67" s="169" t="s">
        <v>316</v>
      </c>
      <c r="B67" s="24">
        <v>1061</v>
      </c>
      <c r="C67" s="105" t="s">
        <v>229</v>
      </c>
      <c r="D67" s="183" t="s">
        <v>320</v>
      </c>
      <c r="E67" s="94">
        <f t="shared" si="24"/>
        <v>0</v>
      </c>
      <c r="F67" s="94">
        <f t="shared" si="28"/>
        <v>0</v>
      </c>
      <c r="G67" s="94">
        <f t="shared" si="28"/>
        <v>0</v>
      </c>
      <c r="H67" s="94">
        <f t="shared" si="28"/>
        <v>0</v>
      </c>
      <c r="I67" s="94">
        <f t="shared" si="28"/>
        <v>0</v>
      </c>
      <c r="J67" s="94"/>
      <c r="K67" s="94"/>
      <c r="L67" s="94">
        <f t="shared" si="28"/>
        <v>0</v>
      </c>
      <c r="M67" s="94">
        <f t="shared" si="28"/>
        <v>0</v>
      </c>
      <c r="N67" s="94">
        <f t="shared" si="28"/>
        <v>0</v>
      </c>
      <c r="O67" s="94">
        <v>0</v>
      </c>
      <c r="P67" s="94">
        <v>0</v>
      </c>
      <c r="Q67" s="162">
        <f>E67+J67</f>
        <v>0</v>
      </c>
    </row>
    <row r="68" spans="1:17" s="23" customFormat="1" ht="39" customHeight="1" hidden="1">
      <c r="A68" s="72"/>
      <c r="B68" s="105"/>
      <c r="C68" s="105"/>
      <c r="D68" s="158" t="s">
        <v>317</v>
      </c>
      <c r="E68" s="94">
        <f t="shared" si="24"/>
        <v>0</v>
      </c>
      <c r="F68" s="94"/>
      <c r="G68" s="94"/>
      <c r="H68" s="94">
        <v>0</v>
      </c>
      <c r="I68" s="94">
        <v>0</v>
      </c>
      <c r="J68" s="98"/>
      <c r="K68" s="98"/>
      <c r="L68" s="98">
        <v>0</v>
      </c>
      <c r="M68" s="98">
        <v>0</v>
      </c>
      <c r="N68" s="98">
        <v>0</v>
      </c>
      <c r="O68" s="98">
        <v>0</v>
      </c>
      <c r="P68" s="98">
        <v>0</v>
      </c>
      <c r="Q68" s="162">
        <f>E68+J68</f>
        <v>0</v>
      </c>
    </row>
    <row r="69" spans="1:18" s="137" customFormat="1" ht="42" customHeight="1" hidden="1">
      <c r="A69" s="72" t="s">
        <v>289</v>
      </c>
      <c r="B69" s="76">
        <v>1080</v>
      </c>
      <c r="C69" s="105" t="s">
        <v>230</v>
      </c>
      <c r="D69" s="77" t="s">
        <v>288</v>
      </c>
      <c r="E69" s="93"/>
      <c r="F69" s="93"/>
      <c r="G69" s="93">
        <v>0</v>
      </c>
      <c r="H69" s="93">
        <v>0</v>
      </c>
      <c r="I69" s="93">
        <v>0</v>
      </c>
      <c r="J69" s="93">
        <f t="shared" si="26"/>
        <v>0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  <c r="P69" s="93">
        <v>0</v>
      </c>
      <c r="Q69" s="91">
        <f t="shared" si="23"/>
        <v>0</v>
      </c>
      <c r="R69" s="167"/>
    </row>
    <row r="70" spans="1:18" ht="33" customHeight="1" hidden="1">
      <c r="A70" s="72" t="s">
        <v>239</v>
      </c>
      <c r="B70" s="76">
        <v>1150</v>
      </c>
      <c r="C70" s="105" t="s">
        <v>174</v>
      </c>
      <c r="D70" s="77" t="s">
        <v>240</v>
      </c>
      <c r="E70" s="122">
        <f t="shared" si="24"/>
        <v>0</v>
      </c>
      <c r="F70" s="122"/>
      <c r="G70" s="122"/>
      <c r="H70" s="122"/>
      <c r="I70" s="122">
        <v>0</v>
      </c>
      <c r="J70" s="122">
        <f t="shared" si="26"/>
        <v>0</v>
      </c>
      <c r="K70" s="122"/>
      <c r="L70" s="122"/>
      <c r="M70" s="122"/>
      <c r="N70" s="122"/>
      <c r="O70" s="122"/>
      <c r="P70" s="122"/>
      <c r="Q70" s="91">
        <f t="shared" si="23"/>
        <v>0</v>
      </c>
      <c r="R70" s="73"/>
    </row>
    <row r="71" spans="1:18" ht="31.5" hidden="1">
      <c r="A71" s="120" t="s">
        <v>206</v>
      </c>
      <c r="B71" s="76">
        <v>1161</v>
      </c>
      <c r="C71" s="76" t="s">
        <v>174</v>
      </c>
      <c r="D71" s="77" t="s">
        <v>207</v>
      </c>
      <c r="E71" s="122">
        <f t="shared" si="24"/>
        <v>0</v>
      </c>
      <c r="F71" s="122">
        <v>0</v>
      </c>
      <c r="G71" s="122">
        <v>0</v>
      </c>
      <c r="H71" s="122">
        <v>0</v>
      </c>
      <c r="I71" s="122">
        <v>0</v>
      </c>
      <c r="J71" s="122">
        <f t="shared" si="26"/>
        <v>0</v>
      </c>
      <c r="K71" s="122">
        <v>0</v>
      </c>
      <c r="L71" s="122">
        <v>0</v>
      </c>
      <c r="M71" s="122">
        <v>0</v>
      </c>
      <c r="N71" s="122">
        <v>0</v>
      </c>
      <c r="O71" s="122">
        <v>0</v>
      </c>
      <c r="P71" s="122">
        <v>0</v>
      </c>
      <c r="Q71" s="92">
        <f>E71+J71</f>
        <v>0</v>
      </c>
      <c r="R71" s="73"/>
    </row>
    <row r="72" spans="1:18" ht="31.5" hidden="1">
      <c r="A72" s="120" t="s">
        <v>208</v>
      </c>
      <c r="B72" s="105">
        <v>1170</v>
      </c>
      <c r="C72" s="105" t="s">
        <v>174</v>
      </c>
      <c r="D72" s="106" t="s">
        <v>175</v>
      </c>
      <c r="E72" s="122">
        <f t="shared" si="24"/>
        <v>0</v>
      </c>
      <c r="F72" s="122"/>
      <c r="G72" s="122"/>
      <c r="H72" s="122"/>
      <c r="I72" s="122">
        <v>0</v>
      </c>
      <c r="J72" s="122">
        <f t="shared" si="26"/>
        <v>0</v>
      </c>
      <c r="K72" s="122"/>
      <c r="L72" s="122"/>
      <c r="M72" s="122"/>
      <c r="N72" s="122"/>
      <c r="O72" s="122"/>
      <c r="P72" s="122"/>
      <c r="Q72" s="92">
        <f t="shared" si="23"/>
        <v>0</v>
      </c>
      <c r="R72" s="73"/>
    </row>
    <row r="73" spans="1:18" ht="36" customHeight="1" hidden="1">
      <c r="A73" s="170" t="s">
        <v>297</v>
      </c>
      <c r="B73" s="145">
        <v>1140</v>
      </c>
      <c r="C73" s="145"/>
      <c r="D73" s="160" t="s">
        <v>298</v>
      </c>
      <c r="E73" s="124">
        <f t="shared" si="24"/>
        <v>0</v>
      </c>
      <c r="F73" s="124">
        <f aca="true" t="shared" si="29" ref="F73:P73">F74</f>
        <v>0</v>
      </c>
      <c r="G73" s="124">
        <f t="shared" si="29"/>
        <v>0</v>
      </c>
      <c r="H73" s="124">
        <f t="shared" si="29"/>
        <v>0</v>
      </c>
      <c r="I73" s="124">
        <f t="shared" si="29"/>
        <v>0</v>
      </c>
      <c r="J73" s="124">
        <f t="shared" si="26"/>
        <v>0</v>
      </c>
      <c r="K73" s="124">
        <f t="shared" si="29"/>
        <v>0</v>
      </c>
      <c r="L73" s="124">
        <f t="shared" si="29"/>
        <v>0</v>
      </c>
      <c r="M73" s="124">
        <f t="shared" si="29"/>
        <v>0</v>
      </c>
      <c r="N73" s="124">
        <f t="shared" si="29"/>
        <v>0</v>
      </c>
      <c r="O73" s="124">
        <f t="shared" si="29"/>
        <v>0</v>
      </c>
      <c r="P73" s="124">
        <f t="shared" si="29"/>
        <v>0</v>
      </c>
      <c r="Q73" s="123">
        <f>E73+J73</f>
        <v>0</v>
      </c>
      <c r="R73" s="73"/>
    </row>
    <row r="74" spans="1:18" s="146" customFormat="1" ht="69" customHeight="1" hidden="1">
      <c r="A74" s="170" t="s">
        <v>392</v>
      </c>
      <c r="B74" s="145">
        <v>1181</v>
      </c>
      <c r="C74" s="145" t="s">
        <v>174</v>
      </c>
      <c r="D74" s="212" t="s">
        <v>391</v>
      </c>
      <c r="E74" s="96"/>
      <c r="F74" s="96"/>
      <c r="G74" s="96">
        <v>0</v>
      </c>
      <c r="H74" s="96">
        <v>0</v>
      </c>
      <c r="I74" s="96">
        <v>0</v>
      </c>
      <c r="J74" s="96"/>
      <c r="K74" s="96"/>
      <c r="L74" s="96">
        <v>0</v>
      </c>
      <c r="M74" s="96">
        <v>0</v>
      </c>
      <c r="N74" s="96">
        <v>0</v>
      </c>
      <c r="O74" s="96"/>
      <c r="P74" s="96"/>
      <c r="Q74" s="164">
        <f>E74+J74</f>
        <v>0</v>
      </c>
      <c r="R74" s="168"/>
    </row>
    <row r="75" spans="1:18" s="146" customFormat="1" ht="50.25" customHeight="1" hidden="1">
      <c r="A75" s="170" t="s">
        <v>394</v>
      </c>
      <c r="B75" s="145">
        <v>1182</v>
      </c>
      <c r="C75" s="145" t="s">
        <v>174</v>
      </c>
      <c r="D75" s="212" t="s">
        <v>393</v>
      </c>
      <c r="E75" s="213">
        <v>0</v>
      </c>
      <c r="F75" s="96">
        <v>0</v>
      </c>
      <c r="G75" s="96">
        <v>0</v>
      </c>
      <c r="H75" s="96">
        <v>0</v>
      </c>
      <c r="I75" s="96">
        <v>0</v>
      </c>
      <c r="J75" s="96"/>
      <c r="K75" s="96"/>
      <c r="L75" s="96">
        <v>0</v>
      </c>
      <c r="M75" s="96">
        <v>0</v>
      </c>
      <c r="N75" s="96">
        <v>0</v>
      </c>
      <c r="O75" s="96"/>
      <c r="P75" s="96"/>
      <c r="Q75" s="164">
        <f>E75+J75</f>
        <v>0</v>
      </c>
      <c r="R75" s="168"/>
    </row>
    <row r="76" spans="1:17" s="146" customFormat="1" ht="77.25" customHeight="1" hidden="1">
      <c r="A76" s="170" t="s">
        <v>314</v>
      </c>
      <c r="B76" s="145">
        <v>1200</v>
      </c>
      <c r="C76" s="145" t="s">
        <v>174</v>
      </c>
      <c r="D76" s="160" t="s">
        <v>299</v>
      </c>
      <c r="E76" s="157">
        <v>0</v>
      </c>
      <c r="F76" s="157">
        <v>0</v>
      </c>
      <c r="G76" s="157">
        <v>0</v>
      </c>
      <c r="H76" s="157">
        <v>0</v>
      </c>
      <c r="I76" s="157">
        <v>0</v>
      </c>
      <c r="J76" s="163">
        <f t="shared" si="26"/>
        <v>0</v>
      </c>
      <c r="K76" s="163">
        <v>0</v>
      </c>
      <c r="L76" s="163">
        <v>0</v>
      </c>
      <c r="M76" s="163">
        <v>0</v>
      </c>
      <c r="N76" s="163">
        <v>0</v>
      </c>
      <c r="O76" s="163">
        <v>0</v>
      </c>
      <c r="P76" s="163">
        <v>0</v>
      </c>
      <c r="Q76" s="91">
        <f>E76+J76</f>
        <v>0</v>
      </c>
    </row>
    <row r="77" spans="1:17" s="146" customFormat="1" ht="77.25" customHeight="1" hidden="1">
      <c r="A77" s="170" t="s">
        <v>404</v>
      </c>
      <c r="B77" s="145">
        <v>1210</v>
      </c>
      <c r="C77" s="145" t="s">
        <v>174</v>
      </c>
      <c r="D77" s="160" t="s">
        <v>403</v>
      </c>
      <c r="E77" s="157">
        <f>F77</f>
        <v>0</v>
      </c>
      <c r="F77" s="157">
        <v>0</v>
      </c>
      <c r="G77" s="157">
        <v>0</v>
      </c>
      <c r="H77" s="157">
        <v>0</v>
      </c>
      <c r="I77" s="157">
        <v>0</v>
      </c>
      <c r="J77" s="163">
        <f t="shared" si="26"/>
        <v>0</v>
      </c>
      <c r="K77" s="163">
        <v>0</v>
      </c>
      <c r="L77" s="163">
        <v>0</v>
      </c>
      <c r="M77" s="163">
        <v>0</v>
      </c>
      <c r="N77" s="163">
        <v>0</v>
      </c>
      <c r="O77" s="163">
        <v>0</v>
      </c>
      <c r="P77" s="163">
        <v>0</v>
      </c>
      <c r="Q77" s="91">
        <f>E77+J77</f>
        <v>0</v>
      </c>
    </row>
    <row r="78" spans="1:17" ht="31.5">
      <c r="A78" s="29" t="s">
        <v>253</v>
      </c>
      <c r="B78" s="25">
        <v>3000</v>
      </c>
      <c r="C78" s="25"/>
      <c r="D78" s="9" t="s">
        <v>12</v>
      </c>
      <c r="E78" s="126">
        <f>SUM(E79)</f>
        <v>0</v>
      </c>
      <c r="F78" s="126">
        <f>SUM(F79)</f>
        <v>0</v>
      </c>
      <c r="G78" s="126">
        <f>SUM(G79)</f>
        <v>0</v>
      </c>
      <c r="H78" s="126">
        <f>SUM(H79)</f>
        <v>0</v>
      </c>
      <c r="I78" s="126">
        <f>SUM(I79:I81)</f>
        <v>0</v>
      </c>
      <c r="J78" s="126">
        <f>SUM(J79)</f>
        <v>0</v>
      </c>
      <c r="K78" s="126">
        <f>SUM(K79)</f>
        <v>0</v>
      </c>
      <c r="L78" s="126">
        <f>SUM(L79)</f>
        <v>0</v>
      </c>
      <c r="M78" s="126">
        <f>SUM(M79:M81)</f>
        <v>0</v>
      </c>
      <c r="N78" s="126">
        <f>SUM(N79:N81)</f>
        <v>0</v>
      </c>
      <c r="O78" s="126">
        <f>SUM(O79)</f>
        <v>0</v>
      </c>
      <c r="P78" s="126">
        <f>SUM(P79:P81)</f>
        <v>35000</v>
      </c>
      <c r="Q78" s="91">
        <f t="shared" si="23"/>
        <v>0</v>
      </c>
    </row>
    <row r="79" spans="1:17" ht="47.25" customHeight="1">
      <c r="A79" s="173" t="s">
        <v>254</v>
      </c>
      <c r="B79" s="50">
        <v>3132</v>
      </c>
      <c r="C79" s="50">
        <v>1040</v>
      </c>
      <c r="D79" s="50" t="s">
        <v>280</v>
      </c>
      <c r="E79" s="122"/>
      <c r="F79" s="122">
        <v>0</v>
      </c>
      <c r="G79" s="122">
        <v>0</v>
      </c>
      <c r="H79" s="122">
        <v>0</v>
      </c>
      <c r="I79" s="122">
        <v>0</v>
      </c>
      <c r="J79" s="122">
        <f>K79+L79</f>
        <v>0</v>
      </c>
      <c r="K79" s="122">
        <v>0</v>
      </c>
      <c r="L79" s="122">
        <v>0</v>
      </c>
      <c r="M79" s="122">
        <v>0</v>
      </c>
      <c r="N79" s="122">
        <v>0</v>
      </c>
      <c r="O79" s="122">
        <v>0</v>
      </c>
      <c r="P79" s="122">
        <v>0</v>
      </c>
      <c r="Q79" s="91">
        <f>E79+J79</f>
        <v>0</v>
      </c>
    </row>
    <row r="80" spans="1:17" ht="26.25" customHeight="1">
      <c r="A80" s="29" t="s">
        <v>231</v>
      </c>
      <c r="B80" s="25">
        <v>4000</v>
      </c>
      <c r="C80" s="25"/>
      <c r="D80" s="25" t="s">
        <v>13</v>
      </c>
      <c r="E80" s="126">
        <f>E82+E83+E81</f>
        <v>0</v>
      </c>
      <c r="F80" s="126">
        <f aca="true" t="shared" si="30" ref="F80:Q80">F82+F83+F81</f>
        <v>0</v>
      </c>
      <c r="G80" s="126">
        <f t="shared" si="30"/>
        <v>0</v>
      </c>
      <c r="H80" s="126">
        <f t="shared" si="30"/>
        <v>0</v>
      </c>
      <c r="I80" s="126">
        <f t="shared" si="30"/>
        <v>0</v>
      </c>
      <c r="J80" s="126">
        <f t="shared" si="30"/>
        <v>35000</v>
      </c>
      <c r="K80" s="126">
        <f t="shared" si="30"/>
        <v>35000</v>
      </c>
      <c r="L80" s="126">
        <f t="shared" si="30"/>
        <v>0</v>
      </c>
      <c r="M80" s="126">
        <f t="shared" si="30"/>
        <v>0</v>
      </c>
      <c r="N80" s="126">
        <f t="shared" si="30"/>
        <v>0</v>
      </c>
      <c r="O80" s="126">
        <f t="shared" si="30"/>
        <v>35000</v>
      </c>
      <c r="P80" s="126">
        <f t="shared" si="30"/>
        <v>35000</v>
      </c>
      <c r="Q80" s="97">
        <f t="shared" si="30"/>
        <v>35000</v>
      </c>
    </row>
    <row r="81" spans="1:17" ht="46.5" customHeight="1">
      <c r="A81" s="72" t="s">
        <v>234</v>
      </c>
      <c r="B81" s="51">
        <v>4030</v>
      </c>
      <c r="C81" s="51" t="s">
        <v>235</v>
      </c>
      <c r="D81" s="50" t="s">
        <v>236</v>
      </c>
      <c r="E81" s="122">
        <v>0</v>
      </c>
      <c r="F81" s="122">
        <v>0</v>
      </c>
      <c r="G81" s="122">
        <v>0</v>
      </c>
      <c r="H81" s="122">
        <v>0</v>
      </c>
      <c r="I81" s="122">
        <v>0</v>
      </c>
      <c r="J81" s="122">
        <v>0</v>
      </c>
      <c r="K81" s="122">
        <v>0</v>
      </c>
      <c r="L81" s="122">
        <v>0</v>
      </c>
      <c r="M81" s="122">
        <v>0</v>
      </c>
      <c r="N81" s="122">
        <v>0</v>
      </c>
      <c r="O81" s="122">
        <v>0</v>
      </c>
      <c r="P81" s="122">
        <v>0</v>
      </c>
      <c r="Q81" s="91">
        <f aca="true" t="shared" si="31" ref="Q81:Q86">E81+J81</f>
        <v>0</v>
      </c>
    </row>
    <row r="82" spans="1:17" ht="45.75" customHeight="1">
      <c r="A82" s="72" t="s">
        <v>232</v>
      </c>
      <c r="B82" s="51">
        <v>4060</v>
      </c>
      <c r="C82" s="51" t="s">
        <v>0</v>
      </c>
      <c r="D82" s="50" t="s">
        <v>64</v>
      </c>
      <c r="E82" s="122">
        <v>0</v>
      </c>
      <c r="F82" s="122">
        <v>0</v>
      </c>
      <c r="G82" s="122">
        <v>0</v>
      </c>
      <c r="H82" s="122">
        <v>0</v>
      </c>
      <c r="I82" s="122">
        <v>0</v>
      </c>
      <c r="J82" s="122">
        <v>35000</v>
      </c>
      <c r="K82" s="122">
        <v>35000</v>
      </c>
      <c r="L82" s="122">
        <v>0</v>
      </c>
      <c r="M82" s="122">
        <v>0</v>
      </c>
      <c r="N82" s="122">
        <v>0</v>
      </c>
      <c r="O82" s="122">
        <v>35000</v>
      </c>
      <c r="P82" s="122">
        <v>35000</v>
      </c>
      <c r="Q82" s="91">
        <f t="shared" si="31"/>
        <v>35000</v>
      </c>
    </row>
    <row r="83" spans="1:17" ht="28.5" customHeight="1" hidden="1">
      <c r="A83" s="72" t="s">
        <v>233</v>
      </c>
      <c r="B83" s="51">
        <v>4082</v>
      </c>
      <c r="C83" s="51" t="s">
        <v>1</v>
      </c>
      <c r="D83" s="50" t="s">
        <v>65</v>
      </c>
      <c r="E83" s="122">
        <f>F83</f>
        <v>0</v>
      </c>
      <c r="F83" s="122">
        <v>0</v>
      </c>
      <c r="G83" s="122">
        <v>0</v>
      </c>
      <c r="H83" s="122">
        <v>0</v>
      </c>
      <c r="I83" s="122">
        <v>0</v>
      </c>
      <c r="J83" s="122">
        <f>K83+L83</f>
        <v>0</v>
      </c>
      <c r="K83" s="122">
        <v>0</v>
      </c>
      <c r="L83" s="122">
        <v>0</v>
      </c>
      <c r="M83" s="122">
        <v>0</v>
      </c>
      <c r="N83" s="122">
        <v>0</v>
      </c>
      <c r="O83" s="122">
        <v>0</v>
      </c>
      <c r="P83" s="122">
        <v>0</v>
      </c>
      <c r="Q83" s="91">
        <f t="shared" si="31"/>
        <v>0</v>
      </c>
    </row>
    <row r="84" spans="1:17" ht="27" customHeight="1">
      <c r="A84" s="29" t="s">
        <v>258</v>
      </c>
      <c r="B84" s="25">
        <v>5000</v>
      </c>
      <c r="C84" s="25"/>
      <c r="D84" s="25" t="s">
        <v>15</v>
      </c>
      <c r="E84" s="126">
        <f aca="true" t="shared" si="32" ref="E84:P84">SUM(E85:E86)</f>
        <v>0</v>
      </c>
      <c r="F84" s="126">
        <f t="shared" si="32"/>
        <v>0</v>
      </c>
      <c r="G84" s="126">
        <f t="shared" si="32"/>
        <v>0</v>
      </c>
      <c r="H84" s="126">
        <f t="shared" si="32"/>
        <v>0</v>
      </c>
      <c r="I84" s="126">
        <f t="shared" si="32"/>
        <v>0</v>
      </c>
      <c r="J84" s="126">
        <f>K84+L84</f>
        <v>0</v>
      </c>
      <c r="K84" s="126">
        <f t="shared" si="32"/>
        <v>0</v>
      </c>
      <c r="L84" s="126">
        <f t="shared" si="32"/>
        <v>0</v>
      </c>
      <c r="M84" s="126">
        <f t="shared" si="32"/>
        <v>0</v>
      </c>
      <c r="N84" s="126">
        <f t="shared" si="32"/>
        <v>0</v>
      </c>
      <c r="O84" s="126">
        <f t="shared" si="32"/>
        <v>0</v>
      </c>
      <c r="P84" s="126">
        <f t="shared" si="32"/>
        <v>0</v>
      </c>
      <c r="Q84" s="91">
        <f t="shared" si="31"/>
        <v>0</v>
      </c>
    </row>
    <row r="85" spans="1:17" ht="60" customHeight="1" hidden="1">
      <c r="A85" s="172" t="s">
        <v>259</v>
      </c>
      <c r="B85" s="52">
        <v>5011</v>
      </c>
      <c r="C85" s="52" t="s">
        <v>23</v>
      </c>
      <c r="D85" s="50" t="s">
        <v>66</v>
      </c>
      <c r="E85" s="125">
        <v>0</v>
      </c>
      <c r="F85" s="125">
        <v>0</v>
      </c>
      <c r="G85" s="129">
        <v>0</v>
      </c>
      <c r="H85" s="129">
        <v>0</v>
      </c>
      <c r="I85" s="129">
        <v>0</v>
      </c>
      <c r="J85" s="129">
        <f>K85+L85</f>
        <v>0</v>
      </c>
      <c r="K85" s="129">
        <v>0</v>
      </c>
      <c r="L85" s="129">
        <v>0</v>
      </c>
      <c r="M85" s="129">
        <v>0</v>
      </c>
      <c r="N85" s="129">
        <v>0</v>
      </c>
      <c r="O85" s="125">
        <v>0</v>
      </c>
      <c r="P85" s="125">
        <v>0</v>
      </c>
      <c r="Q85" s="91">
        <f t="shared" si="31"/>
        <v>0</v>
      </c>
    </row>
    <row r="86" spans="1:17" ht="47.25" hidden="1">
      <c r="A86" s="64" t="s">
        <v>92</v>
      </c>
      <c r="B86" s="52">
        <v>5012</v>
      </c>
      <c r="C86" s="52" t="s">
        <v>23</v>
      </c>
      <c r="D86" s="50" t="s">
        <v>67</v>
      </c>
      <c r="E86" s="125">
        <v>0</v>
      </c>
      <c r="F86" s="125">
        <v>0</v>
      </c>
      <c r="G86" s="127">
        <v>0</v>
      </c>
      <c r="H86" s="127">
        <v>0</v>
      </c>
      <c r="I86" s="127">
        <v>0</v>
      </c>
      <c r="J86" s="127">
        <v>0</v>
      </c>
      <c r="K86" s="127">
        <v>0</v>
      </c>
      <c r="L86" s="127">
        <v>0</v>
      </c>
      <c r="M86" s="127">
        <v>0</v>
      </c>
      <c r="N86" s="127">
        <v>0</v>
      </c>
      <c r="O86" s="125">
        <v>0</v>
      </c>
      <c r="P86" s="125">
        <v>0</v>
      </c>
      <c r="Q86" s="91">
        <f t="shared" si="31"/>
        <v>0</v>
      </c>
    </row>
    <row r="87" spans="1:17" ht="27" customHeight="1" hidden="1">
      <c r="A87" s="29" t="s">
        <v>387</v>
      </c>
      <c r="B87" s="25">
        <v>7300</v>
      </c>
      <c r="C87" s="25"/>
      <c r="D87" s="25" t="s">
        <v>113</v>
      </c>
      <c r="E87" s="126">
        <f>E88</f>
        <v>0</v>
      </c>
      <c r="F87" s="126">
        <f aca="true" t="shared" si="33" ref="F87:P87">F88</f>
        <v>0</v>
      </c>
      <c r="G87" s="126">
        <f t="shared" si="33"/>
        <v>0</v>
      </c>
      <c r="H87" s="126">
        <f t="shared" si="33"/>
        <v>0</v>
      </c>
      <c r="I87" s="126">
        <f t="shared" si="33"/>
        <v>0</v>
      </c>
      <c r="J87" s="126">
        <f t="shared" si="33"/>
        <v>0</v>
      </c>
      <c r="K87" s="126">
        <f t="shared" si="33"/>
        <v>0</v>
      </c>
      <c r="L87" s="126">
        <f t="shared" si="33"/>
        <v>0</v>
      </c>
      <c r="M87" s="126">
        <f t="shared" si="33"/>
        <v>0</v>
      </c>
      <c r="N87" s="126">
        <f t="shared" si="33"/>
        <v>0</v>
      </c>
      <c r="O87" s="126">
        <f t="shared" si="33"/>
        <v>0</v>
      </c>
      <c r="P87" s="126">
        <f t="shared" si="33"/>
        <v>0</v>
      </c>
      <c r="Q87" s="91">
        <f>E87+J87</f>
        <v>0</v>
      </c>
    </row>
    <row r="88" spans="1:17" ht="66" customHeight="1" hidden="1">
      <c r="A88" s="172" t="s">
        <v>388</v>
      </c>
      <c r="B88" s="52">
        <v>7363</v>
      </c>
      <c r="C88" s="52" t="s">
        <v>116</v>
      </c>
      <c r="D88" s="50" t="s">
        <v>117</v>
      </c>
      <c r="E88" s="125">
        <v>0</v>
      </c>
      <c r="F88" s="125">
        <v>0</v>
      </c>
      <c r="G88" s="129">
        <v>0</v>
      </c>
      <c r="H88" s="129">
        <v>0</v>
      </c>
      <c r="I88" s="129">
        <v>0</v>
      </c>
      <c r="J88" s="129">
        <f>K88+L88</f>
        <v>0</v>
      </c>
      <c r="K88" s="129">
        <v>0</v>
      </c>
      <c r="L88" s="129">
        <v>0</v>
      </c>
      <c r="M88" s="129">
        <v>0</v>
      </c>
      <c r="N88" s="129">
        <v>0</v>
      </c>
      <c r="O88" s="125">
        <v>0</v>
      </c>
      <c r="P88" s="125">
        <v>0</v>
      </c>
      <c r="Q88" s="91">
        <f>E88+J88</f>
        <v>0</v>
      </c>
    </row>
    <row r="89" spans="1:17" ht="66" customHeight="1" hidden="1">
      <c r="A89" s="172"/>
      <c r="B89" s="52"/>
      <c r="C89" s="52"/>
      <c r="D89" s="50" t="s">
        <v>319</v>
      </c>
      <c r="E89" s="125">
        <v>0</v>
      </c>
      <c r="F89" s="125">
        <v>0</v>
      </c>
      <c r="G89" s="129">
        <v>0</v>
      </c>
      <c r="H89" s="129">
        <v>0</v>
      </c>
      <c r="I89" s="129">
        <v>0</v>
      </c>
      <c r="J89" s="129">
        <v>0</v>
      </c>
      <c r="K89" s="129">
        <v>0</v>
      </c>
      <c r="L89" s="129">
        <v>0</v>
      </c>
      <c r="M89" s="129">
        <v>0</v>
      </c>
      <c r="N89" s="129">
        <v>0</v>
      </c>
      <c r="O89" s="125">
        <v>0</v>
      </c>
      <c r="P89" s="125">
        <v>0</v>
      </c>
      <c r="Q89" s="91">
        <f>E89+J89</f>
        <v>0</v>
      </c>
    </row>
    <row r="90" spans="1:17" ht="31.5">
      <c r="A90" s="65">
        <v>3700000</v>
      </c>
      <c r="B90" s="65"/>
      <c r="C90" s="66"/>
      <c r="D90" s="66" t="s">
        <v>290</v>
      </c>
      <c r="E90" s="128">
        <f aca="true" t="shared" si="34" ref="E90:Q90">E92+E94</f>
        <v>50000</v>
      </c>
      <c r="F90" s="128">
        <f t="shared" si="34"/>
        <v>50000</v>
      </c>
      <c r="G90" s="128">
        <f t="shared" si="34"/>
        <v>0</v>
      </c>
      <c r="H90" s="128">
        <f t="shared" si="34"/>
        <v>0</v>
      </c>
      <c r="I90" s="128">
        <f t="shared" si="34"/>
        <v>0</v>
      </c>
      <c r="J90" s="128">
        <f t="shared" si="34"/>
        <v>0</v>
      </c>
      <c r="K90" s="128">
        <f t="shared" si="34"/>
        <v>0</v>
      </c>
      <c r="L90" s="128">
        <f t="shared" si="34"/>
        <v>0</v>
      </c>
      <c r="M90" s="128">
        <f t="shared" si="34"/>
        <v>0</v>
      </c>
      <c r="N90" s="128">
        <f t="shared" si="34"/>
        <v>0</v>
      </c>
      <c r="O90" s="128">
        <f t="shared" si="34"/>
        <v>0</v>
      </c>
      <c r="P90" s="128">
        <f t="shared" si="34"/>
        <v>0</v>
      </c>
      <c r="Q90" s="89">
        <f t="shared" si="34"/>
        <v>50000</v>
      </c>
    </row>
    <row r="91" spans="1:17" ht="37.5" customHeight="1">
      <c r="A91" s="67">
        <v>3710000</v>
      </c>
      <c r="B91" s="76"/>
      <c r="C91" s="76"/>
      <c r="D91" s="77" t="s">
        <v>290</v>
      </c>
      <c r="E91" s="124">
        <f>F91</f>
        <v>50000</v>
      </c>
      <c r="F91" s="124">
        <f aca="true" t="shared" si="35" ref="F91:N91">F92+F94</f>
        <v>50000</v>
      </c>
      <c r="G91" s="124">
        <v>0</v>
      </c>
      <c r="H91" s="124">
        <f t="shared" si="35"/>
        <v>0</v>
      </c>
      <c r="I91" s="124">
        <f t="shared" si="35"/>
        <v>0</v>
      </c>
      <c r="J91" s="124">
        <f>K91+L91</f>
        <v>0</v>
      </c>
      <c r="K91" s="124">
        <v>0</v>
      </c>
      <c r="L91" s="124">
        <f t="shared" si="35"/>
        <v>0</v>
      </c>
      <c r="M91" s="124">
        <f t="shared" si="35"/>
        <v>0</v>
      </c>
      <c r="N91" s="124">
        <f t="shared" si="35"/>
        <v>0</v>
      </c>
      <c r="O91" s="124">
        <v>0</v>
      </c>
      <c r="P91" s="124">
        <v>0</v>
      </c>
      <c r="Q91" s="93">
        <f>Q92+Q94</f>
        <v>50000</v>
      </c>
    </row>
    <row r="92" spans="1:17" ht="0.75" customHeight="1" hidden="1">
      <c r="A92" s="49">
        <v>3710100</v>
      </c>
      <c r="B92" s="49" t="s">
        <v>84</v>
      </c>
      <c r="C92" s="27"/>
      <c r="D92" s="26" t="s">
        <v>61</v>
      </c>
      <c r="E92" s="123">
        <f aca="true" t="shared" si="36" ref="E92:P92">E93</f>
        <v>0</v>
      </c>
      <c r="F92" s="123">
        <f t="shared" si="36"/>
        <v>0</v>
      </c>
      <c r="G92" s="123">
        <f t="shared" si="36"/>
        <v>0</v>
      </c>
      <c r="H92" s="123">
        <f t="shared" si="36"/>
        <v>0</v>
      </c>
      <c r="I92" s="123">
        <f t="shared" si="36"/>
        <v>0</v>
      </c>
      <c r="J92" s="123">
        <f t="shared" si="36"/>
        <v>0</v>
      </c>
      <c r="K92" s="123">
        <f t="shared" si="36"/>
        <v>0</v>
      </c>
      <c r="L92" s="123">
        <f t="shared" si="36"/>
        <v>0</v>
      </c>
      <c r="M92" s="123">
        <f t="shared" si="36"/>
        <v>0</v>
      </c>
      <c r="N92" s="123">
        <f t="shared" si="36"/>
        <v>0</v>
      </c>
      <c r="O92" s="123">
        <f t="shared" si="36"/>
        <v>0</v>
      </c>
      <c r="P92" s="123">
        <f t="shared" si="36"/>
        <v>0</v>
      </c>
      <c r="Q92" s="92">
        <f aca="true" t="shared" si="37" ref="Q92:Q98">E92+J92</f>
        <v>0</v>
      </c>
    </row>
    <row r="93" spans="1:17" ht="57.75" customHeight="1" hidden="1">
      <c r="A93" s="28">
        <v>3710160</v>
      </c>
      <c r="B93" s="50" t="s">
        <v>203</v>
      </c>
      <c r="C93" s="50" t="s">
        <v>22</v>
      </c>
      <c r="D93" s="110" t="s">
        <v>278</v>
      </c>
      <c r="E93" s="122">
        <f>F93</f>
        <v>0</v>
      </c>
      <c r="F93" s="122">
        <v>0</v>
      </c>
      <c r="G93" s="122">
        <v>0</v>
      </c>
      <c r="H93" s="122">
        <v>0</v>
      </c>
      <c r="I93" s="122">
        <v>0</v>
      </c>
      <c r="J93" s="122">
        <f>K93+L93</f>
        <v>0</v>
      </c>
      <c r="K93" s="122">
        <v>0</v>
      </c>
      <c r="L93" s="122">
        <v>0</v>
      </c>
      <c r="M93" s="122">
        <v>0</v>
      </c>
      <c r="N93" s="122">
        <v>0</v>
      </c>
      <c r="O93" s="122">
        <v>0</v>
      </c>
      <c r="P93" s="122">
        <v>0</v>
      </c>
      <c r="Q93" s="92">
        <f t="shared" si="37"/>
        <v>0</v>
      </c>
    </row>
    <row r="94" spans="1:17" s="151" customFormat="1" ht="19.5" customHeight="1">
      <c r="A94" s="25">
        <v>3719000</v>
      </c>
      <c r="B94" s="25">
        <v>9000</v>
      </c>
      <c r="C94" s="25"/>
      <c r="D94" s="26" t="s">
        <v>104</v>
      </c>
      <c r="E94" s="149">
        <f>E95+E96+E97</f>
        <v>50000</v>
      </c>
      <c r="F94" s="149">
        <f>F95+F96+F97</f>
        <v>50000</v>
      </c>
      <c r="G94" s="149">
        <f aca="true" t="shared" si="38" ref="G94:P94">G95+G96</f>
        <v>0</v>
      </c>
      <c r="H94" s="149">
        <f t="shared" si="38"/>
        <v>0</v>
      </c>
      <c r="I94" s="149">
        <f t="shared" si="38"/>
        <v>0</v>
      </c>
      <c r="J94" s="149">
        <f>J95+J96+J97</f>
        <v>0</v>
      </c>
      <c r="K94" s="149">
        <f>K95+K96+K97</f>
        <v>0</v>
      </c>
      <c r="L94" s="149">
        <f t="shared" si="38"/>
        <v>0</v>
      </c>
      <c r="M94" s="149">
        <f t="shared" si="38"/>
        <v>0</v>
      </c>
      <c r="N94" s="149">
        <f t="shared" si="38"/>
        <v>0</v>
      </c>
      <c r="O94" s="149">
        <f>O95+O96+O97</f>
        <v>0</v>
      </c>
      <c r="P94" s="149">
        <f t="shared" si="38"/>
        <v>0</v>
      </c>
      <c r="Q94" s="150">
        <f t="shared" si="37"/>
        <v>50000</v>
      </c>
    </row>
    <row r="95" spans="1:17" ht="132" customHeight="1" hidden="1">
      <c r="A95" s="147">
        <v>3719430</v>
      </c>
      <c r="B95" s="148">
        <v>9430</v>
      </c>
      <c r="C95" s="50" t="s">
        <v>18</v>
      </c>
      <c r="D95" s="180" t="s">
        <v>321</v>
      </c>
      <c r="E95" s="122">
        <v>0</v>
      </c>
      <c r="F95" s="122">
        <v>0</v>
      </c>
      <c r="G95" s="96">
        <v>0</v>
      </c>
      <c r="H95" s="96">
        <v>0</v>
      </c>
      <c r="I95" s="96">
        <v>0</v>
      </c>
      <c r="J95" s="96">
        <f>K95+L95</f>
        <v>0</v>
      </c>
      <c r="K95" s="96">
        <v>0</v>
      </c>
      <c r="L95" s="96">
        <v>0</v>
      </c>
      <c r="M95" s="96">
        <v>0</v>
      </c>
      <c r="N95" s="96">
        <v>0</v>
      </c>
      <c r="O95" s="96">
        <v>0</v>
      </c>
      <c r="P95" s="96">
        <v>0</v>
      </c>
      <c r="Q95" s="92">
        <f t="shared" si="37"/>
        <v>0</v>
      </c>
    </row>
    <row r="96" spans="1:17" ht="36.75" customHeight="1">
      <c r="A96" s="28">
        <v>3719770</v>
      </c>
      <c r="B96" s="50">
        <v>9770</v>
      </c>
      <c r="C96" s="50" t="s">
        <v>18</v>
      </c>
      <c r="D96" s="110" t="s">
        <v>118</v>
      </c>
      <c r="E96" s="122">
        <v>0</v>
      </c>
      <c r="F96" s="122">
        <v>0</v>
      </c>
      <c r="G96" s="96">
        <v>0</v>
      </c>
      <c r="H96" s="96">
        <v>0</v>
      </c>
      <c r="I96" s="96">
        <v>0</v>
      </c>
      <c r="J96" s="96">
        <f>K96+L96</f>
        <v>0</v>
      </c>
      <c r="K96" s="96">
        <v>0</v>
      </c>
      <c r="L96" s="96">
        <v>0</v>
      </c>
      <c r="M96" s="96">
        <v>0</v>
      </c>
      <c r="N96" s="96">
        <v>0</v>
      </c>
      <c r="O96" s="96">
        <v>0</v>
      </c>
      <c r="P96" s="96">
        <v>0</v>
      </c>
      <c r="Q96" s="92">
        <f t="shared" si="37"/>
        <v>0</v>
      </c>
    </row>
    <row r="97" spans="1:17" ht="62.25" customHeight="1">
      <c r="A97" s="179">
        <v>3719800</v>
      </c>
      <c r="B97" s="148">
        <v>9800</v>
      </c>
      <c r="C97" s="148" t="s">
        <v>18</v>
      </c>
      <c r="D97" s="180" t="s">
        <v>170</v>
      </c>
      <c r="E97" s="122">
        <v>50000</v>
      </c>
      <c r="F97" s="122">
        <v>50000</v>
      </c>
      <c r="G97" s="96">
        <v>0</v>
      </c>
      <c r="H97" s="96">
        <v>0</v>
      </c>
      <c r="I97" s="96">
        <v>0</v>
      </c>
      <c r="J97" s="96">
        <v>0</v>
      </c>
      <c r="K97" s="96">
        <v>0</v>
      </c>
      <c r="L97" s="96">
        <v>0</v>
      </c>
      <c r="M97" s="96">
        <v>0</v>
      </c>
      <c r="N97" s="96">
        <v>0</v>
      </c>
      <c r="O97" s="96">
        <v>0</v>
      </c>
      <c r="P97" s="96">
        <v>0</v>
      </c>
      <c r="Q97" s="92">
        <f>E97+J97</f>
        <v>50000</v>
      </c>
    </row>
    <row r="98" spans="1:17" ht="27" customHeight="1" hidden="1">
      <c r="A98" s="165">
        <v>3718710</v>
      </c>
      <c r="B98" s="152">
        <v>8710</v>
      </c>
      <c r="C98" s="152" t="s">
        <v>291</v>
      </c>
      <c r="D98" s="153" t="s">
        <v>292</v>
      </c>
      <c r="E98" s="154">
        <f>F98</f>
        <v>0</v>
      </c>
      <c r="F98" s="154">
        <v>0</v>
      </c>
      <c r="G98" s="155">
        <v>0</v>
      </c>
      <c r="H98" s="155">
        <v>0</v>
      </c>
      <c r="I98" s="155">
        <v>0</v>
      </c>
      <c r="J98" s="155">
        <v>0</v>
      </c>
      <c r="K98" s="155">
        <v>0</v>
      </c>
      <c r="L98" s="155">
        <v>0</v>
      </c>
      <c r="M98" s="155">
        <v>0</v>
      </c>
      <c r="N98" s="155">
        <v>0</v>
      </c>
      <c r="O98" s="155">
        <v>0</v>
      </c>
      <c r="P98" s="155">
        <v>0</v>
      </c>
      <c r="Q98" s="156">
        <f t="shared" si="37"/>
        <v>0</v>
      </c>
    </row>
    <row r="99" spans="1:17" ht="30" customHeight="1">
      <c r="A99" s="140"/>
      <c r="B99" s="141"/>
      <c r="C99" s="141"/>
      <c r="D99" s="142" t="s">
        <v>7</v>
      </c>
      <c r="E99" s="143">
        <f aca="true" t="shared" si="39" ref="E99:P99">E53+E9+E90+E98</f>
        <v>961441</v>
      </c>
      <c r="F99" s="143">
        <f t="shared" si="39"/>
        <v>961441</v>
      </c>
      <c r="G99" s="143">
        <f t="shared" si="39"/>
        <v>0</v>
      </c>
      <c r="H99" s="143">
        <f t="shared" si="39"/>
        <v>0</v>
      </c>
      <c r="I99" s="143">
        <f t="shared" si="39"/>
        <v>0</v>
      </c>
      <c r="J99" s="143">
        <f t="shared" si="39"/>
        <v>2106318</v>
      </c>
      <c r="K99" s="143">
        <f t="shared" si="39"/>
        <v>2106318</v>
      </c>
      <c r="L99" s="143">
        <f t="shared" si="39"/>
        <v>0</v>
      </c>
      <c r="M99" s="143">
        <f t="shared" si="39"/>
        <v>0</v>
      </c>
      <c r="N99" s="143">
        <f t="shared" si="39"/>
        <v>0</v>
      </c>
      <c r="O99" s="143">
        <f t="shared" si="39"/>
        <v>2106318</v>
      </c>
      <c r="P99" s="143">
        <f t="shared" si="39"/>
        <v>1276995</v>
      </c>
      <c r="Q99" s="143">
        <f>Q9+Q53+Q90+Q98</f>
        <v>3067759</v>
      </c>
    </row>
    <row r="100" ht="12.75">
      <c r="Q100" s="30"/>
    </row>
    <row r="101" spans="4:17" ht="41.25" customHeight="1">
      <c r="D101" s="74" t="s">
        <v>109</v>
      </c>
      <c r="E101" s="117"/>
      <c r="G101" s="75"/>
      <c r="I101" s="74" t="s">
        <v>270</v>
      </c>
      <c r="J101" s="117"/>
      <c r="P101" s="102"/>
      <c r="Q101" s="103"/>
    </row>
    <row r="102" ht="12.75">
      <c r="Q102" s="102"/>
    </row>
    <row r="103" ht="12.75">
      <c r="F103" s="102"/>
    </row>
    <row r="108" ht="12.75">
      <c r="E108" s="10" t="s">
        <v>171</v>
      </c>
    </row>
  </sheetData>
  <sheetProtection/>
  <mergeCells count="23">
    <mergeCell ref="M1:Q1"/>
    <mergeCell ref="A2:Q2"/>
    <mergeCell ref="A4:A7"/>
    <mergeCell ref="B4:B7"/>
    <mergeCell ref="C4:C7"/>
    <mergeCell ref="D4:D7"/>
    <mergeCell ref="E4:I4"/>
    <mergeCell ref="J4:O4"/>
    <mergeCell ref="Q4:Q7"/>
    <mergeCell ref="E5:E7"/>
    <mergeCell ref="F5:F7"/>
    <mergeCell ref="G5:H5"/>
    <mergeCell ref="I5:I7"/>
    <mergeCell ref="J5:J7"/>
    <mergeCell ref="K5:K7"/>
    <mergeCell ref="L5:L7"/>
    <mergeCell ref="M5:N5"/>
    <mergeCell ref="O5:O7"/>
    <mergeCell ref="P6:P7"/>
    <mergeCell ref="G6:G7"/>
    <mergeCell ref="H6:H7"/>
    <mergeCell ref="M6:M7"/>
    <mergeCell ref="N6:N7"/>
  </mergeCells>
  <printOptions/>
  <pageMargins left="0.25" right="0.25" top="0.75" bottom="0.75" header="0.3" footer="0.3"/>
  <pageSetup fitToHeight="0" fitToWidth="1" horizontalDpi="600" verticalDpi="600" orientation="landscape" paperSize="9" scale="47" r:id="rId2"/>
  <ignoredErrors>
    <ignoredError sqref="A85" numberStoredAsText="1"/>
    <ignoredError sqref="Q80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16.75390625" style="0" customWidth="1"/>
    <col min="2" max="2" width="20.00390625" style="0" customWidth="1"/>
    <col min="3" max="3" width="78.875" style="0" customWidth="1"/>
    <col min="4" max="4" width="34.00390625" style="0" customWidth="1"/>
  </cols>
  <sheetData>
    <row r="1" spans="1:4" ht="12.75">
      <c r="A1" s="189"/>
      <c r="B1" s="187"/>
      <c r="C1" s="189"/>
      <c r="D1" s="196" t="s">
        <v>436</v>
      </c>
    </row>
    <row r="2" spans="1:4" ht="12.75">
      <c r="A2" s="187"/>
      <c r="B2" s="187"/>
      <c r="C2" s="193"/>
      <c r="D2" s="197" t="s">
        <v>263</v>
      </c>
    </row>
    <row r="3" spans="1:4" ht="12.75">
      <c r="A3" s="187"/>
      <c r="B3" s="187"/>
      <c r="C3" s="189"/>
      <c r="D3" s="197" t="s">
        <v>379</v>
      </c>
    </row>
    <row r="4" spans="1:4" ht="12.75">
      <c r="A4" s="187"/>
      <c r="B4" s="187"/>
      <c r="C4" s="189"/>
      <c r="D4" s="197" t="s">
        <v>301</v>
      </c>
    </row>
    <row r="5" spans="1:4" ht="12.75">
      <c r="A5" s="187"/>
      <c r="B5" s="187"/>
      <c r="C5" s="188"/>
      <c r="D5" s="197" t="s">
        <v>419</v>
      </c>
    </row>
    <row r="6" spans="1:4" s="23" customFormat="1" ht="18.75">
      <c r="A6" s="393" t="s">
        <v>343</v>
      </c>
      <c r="B6" s="394"/>
      <c r="C6" s="394"/>
      <c r="D6" s="394"/>
    </row>
    <row r="7" spans="1:4" s="23" customFormat="1" ht="12.75">
      <c r="A7" s="395" t="s">
        <v>344</v>
      </c>
      <c r="B7" s="396"/>
      <c r="C7" s="396"/>
      <c r="D7" s="396"/>
    </row>
    <row r="8" spans="1:4" s="23" customFormat="1" ht="12.75">
      <c r="A8" s="396" t="s">
        <v>345</v>
      </c>
      <c r="B8" s="396"/>
      <c r="C8" s="396"/>
      <c r="D8" s="396"/>
    </row>
    <row r="9" spans="1:4" s="23" customFormat="1" ht="15">
      <c r="A9" s="221" t="s">
        <v>346</v>
      </c>
      <c r="B9" s="222"/>
      <c r="C9" s="222"/>
      <c r="D9" s="222"/>
    </row>
    <row r="10" spans="1:4" s="23" customFormat="1" ht="12.75">
      <c r="A10" s="222"/>
      <c r="B10" s="222"/>
      <c r="C10" s="222"/>
      <c r="D10" s="223" t="s">
        <v>347</v>
      </c>
    </row>
    <row r="11" spans="1:4" s="23" customFormat="1" ht="39.75" customHeight="1">
      <c r="A11" s="224" t="s">
        <v>348</v>
      </c>
      <c r="B11" s="398" t="s">
        <v>349</v>
      </c>
      <c r="C11" s="399"/>
      <c r="D11" s="225" t="s">
        <v>78</v>
      </c>
    </row>
    <row r="12" spans="1:4" s="23" customFormat="1" ht="12.75">
      <c r="A12" s="226">
        <v>1</v>
      </c>
      <c r="B12" s="400">
        <v>2</v>
      </c>
      <c r="C12" s="401"/>
      <c r="D12" s="227">
        <v>3</v>
      </c>
    </row>
    <row r="13" spans="1:4" s="23" customFormat="1" ht="12.75">
      <c r="A13" s="402" t="s">
        <v>271</v>
      </c>
      <c r="B13" s="402"/>
      <c r="C13" s="402"/>
      <c r="D13" s="402"/>
    </row>
    <row r="14" spans="1:4" s="23" customFormat="1" ht="37.5" customHeight="1">
      <c r="A14" s="228">
        <v>41034500</v>
      </c>
      <c r="B14" s="229" t="s">
        <v>382</v>
      </c>
      <c r="C14" s="230"/>
      <c r="D14" s="231">
        <v>0</v>
      </c>
    </row>
    <row r="15" spans="1:4" s="23" customFormat="1" ht="12.75">
      <c r="A15" s="232" t="s">
        <v>351</v>
      </c>
      <c r="B15" s="233" t="s">
        <v>352</v>
      </c>
      <c r="C15" s="234"/>
      <c r="D15" s="235">
        <v>0</v>
      </c>
    </row>
    <row r="16" spans="1:4" s="23" customFormat="1" ht="37.5" customHeight="1">
      <c r="A16" s="228">
        <v>41051400</v>
      </c>
      <c r="B16" s="389" t="s">
        <v>395</v>
      </c>
      <c r="C16" s="390"/>
      <c r="D16" s="231">
        <v>0</v>
      </c>
    </row>
    <row r="17" spans="1:4" s="23" customFormat="1" ht="12.75">
      <c r="A17" s="232" t="s">
        <v>351</v>
      </c>
      <c r="B17" s="233" t="s">
        <v>352</v>
      </c>
      <c r="C17" s="234"/>
      <c r="D17" s="235">
        <v>0</v>
      </c>
    </row>
    <row r="18" spans="1:4" s="23" customFormat="1" ht="36" customHeight="1">
      <c r="A18" s="228">
        <v>41051200</v>
      </c>
      <c r="B18" s="389" t="s">
        <v>284</v>
      </c>
      <c r="C18" s="390"/>
      <c r="D18" s="231">
        <v>0</v>
      </c>
    </row>
    <row r="19" spans="1:4" s="23" customFormat="1" ht="12.75" customHeight="1">
      <c r="A19" s="236" t="s">
        <v>351</v>
      </c>
      <c r="B19" s="391" t="s">
        <v>352</v>
      </c>
      <c r="C19" s="392"/>
      <c r="D19" s="237"/>
    </row>
    <row r="20" spans="1:4" s="23" customFormat="1" ht="12.75" hidden="1">
      <c r="A20" s="236"/>
      <c r="B20" s="238"/>
      <c r="C20" s="239"/>
      <c r="D20" s="237"/>
    </row>
    <row r="21" spans="1:4" s="23" customFormat="1" ht="12.75" hidden="1">
      <c r="A21" s="236"/>
      <c r="B21" s="238"/>
      <c r="C21" s="239"/>
      <c r="D21" s="237"/>
    </row>
    <row r="22" spans="1:4" s="23" customFormat="1" ht="12.75">
      <c r="A22" s="240" t="s">
        <v>353</v>
      </c>
      <c r="B22" s="241" t="s">
        <v>354</v>
      </c>
      <c r="C22" s="242"/>
      <c r="D22" s="243">
        <f>D15+D19+D17</f>
        <v>0</v>
      </c>
    </row>
    <row r="23" spans="1:4" s="23" customFormat="1" ht="12.75">
      <c r="A23" s="240" t="s">
        <v>353</v>
      </c>
      <c r="B23" s="241" t="s">
        <v>272</v>
      </c>
      <c r="C23" s="242"/>
      <c r="D23" s="243">
        <f>D22</f>
        <v>0</v>
      </c>
    </row>
    <row r="24" spans="1:4" s="23" customFormat="1" ht="12.75">
      <c r="A24" s="240" t="s">
        <v>353</v>
      </c>
      <c r="B24" s="241" t="s">
        <v>273</v>
      </c>
      <c r="C24" s="242"/>
      <c r="D24" s="243">
        <v>0</v>
      </c>
    </row>
    <row r="25" s="23" customFormat="1" ht="12.75"/>
    <row r="26" spans="1:4" s="23" customFormat="1" ht="15">
      <c r="A26" s="221" t="s">
        <v>355</v>
      </c>
      <c r="B26" s="222"/>
      <c r="C26" s="222"/>
      <c r="D26" s="223" t="s">
        <v>347</v>
      </c>
    </row>
    <row r="27" spans="1:4" s="23" customFormat="1" ht="91.5" customHeight="1">
      <c r="A27" s="244" t="s">
        <v>356</v>
      </c>
      <c r="B27" s="244" t="s">
        <v>357</v>
      </c>
      <c r="C27" s="244" t="s">
        <v>358</v>
      </c>
      <c r="D27" s="244" t="s">
        <v>78</v>
      </c>
    </row>
    <row r="28" spans="1:4" s="23" customFormat="1" ht="12.75">
      <c r="A28" s="245">
        <v>1</v>
      </c>
      <c r="B28" s="245">
        <v>2</v>
      </c>
      <c r="C28" s="245">
        <v>3</v>
      </c>
      <c r="D28" s="245">
        <v>4</v>
      </c>
    </row>
    <row r="29" spans="1:4" s="23" customFormat="1" ht="12.75">
      <c r="A29" s="403" t="s">
        <v>274</v>
      </c>
      <c r="B29" s="404"/>
      <c r="C29" s="404"/>
      <c r="D29" s="405"/>
    </row>
    <row r="30" spans="1:4" s="23" customFormat="1" ht="34.5" customHeight="1" hidden="1">
      <c r="A30" s="246" t="s">
        <v>359</v>
      </c>
      <c r="B30" s="246" t="s">
        <v>360</v>
      </c>
      <c r="C30" s="247" t="s">
        <v>350</v>
      </c>
      <c r="D30" s="248">
        <v>0</v>
      </c>
    </row>
    <row r="31" spans="1:4" s="23" customFormat="1" ht="18" customHeight="1" hidden="1">
      <c r="A31" s="249" t="s">
        <v>361</v>
      </c>
      <c r="B31" s="249" t="s">
        <v>360</v>
      </c>
      <c r="C31" s="250" t="s">
        <v>362</v>
      </c>
      <c r="D31" s="251">
        <v>0</v>
      </c>
    </row>
    <row r="32" spans="1:4" s="23" customFormat="1" ht="18" customHeight="1">
      <c r="A32" s="246" t="s">
        <v>363</v>
      </c>
      <c r="B32" s="246" t="s">
        <v>129</v>
      </c>
      <c r="C32" s="247" t="s">
        <v>118</v>
      </c>
      <c r="D32" s="248">
        <f>D33+D34</f>
        <v>0</v>
      </c>
    </row>
    <row r="33" spans="1:4" s="23" customFormat="1" ht="57" customHeight="1" hidden="1">
      <c r="A33" s="249">
        <v>17314200000</v>
      </c>
      <c r="B33" s="249" t="s">
        <v>129</v>
      </c>
      <c r="C33" s="238" t="s">
        <v>389</v>
      </c>
      <c r="D33" s="251">
        <v>0</v>
      </c>
    </row>
    <row r="34" spans="1:4" s="23" customFormat="1" ht="57" customHeight="1" hidden="1">
      <c r="A34" s="249">
        <v>17314200000</v>
      </c>
      <c r="B34" s="249" t="s">
        <v>129</v>
      </c>
      <c r="C34" s="238" t="s">
        <v>390</v>
      </c>
      <c r="D34" s="251">
        <v>0</v>
      </c>
    </row>
    <row r="35" spans="1:4" s="23" customFormat="1" ht="25.5" customHeight="1">
      <c r="A35" s="246" t="s">
        <v>364</v>
      </c>
      <c r="B35" s="246" t="s">
        <v>365</v>
      </c>
      <c r="C35" s="247" t="s">
        <v>170</v>
      </c>
      <c r="D35" s="248">
        <f>D37+D38</f>
        <v>50000</v>
      </c>
    </row>
    <row r="36" spans="1:4" s="23" customFormat="1" ht="19.5" customHeight="1" hidden="1">
      <c r="A36" s="252"/>
      <c r="B36" s="252" t="s">
        <v>365</v>
      </c>
      <c r="C36" s="253" t="s">
        <v>367</v>
      </c>
      <c r="D36" s="254">
        <v>0</v>
      </c>
    </row>
    <row r="37" spans="1:4" s="23" customFormat="1" ht="63.75" customHeight="1">
      <c r="A37" s="252"/>
      <c r="B37" s="252">
        <v>9800</v>
      </c>
      <c r="C37" s="253" t="s">
        <v>440</v>
      </c>
      <c r="D37" s="254">
        <v>20000</v>
      </c>
    </row>
    <row r="38" spans="1:4" s="23" customFormat="1" ht="54.75" customHeight="1">
      <c r="A38" s="252"/>
      <c r="B38" s="252">
        <v>9800</v>
      </c>
      <c r="C38" s="253" t="s">
        <v>430</v>
      </c>
      <c r="D38" s="254">
        <v>30000</v>
      </c>
    </row>
    <row r="39" spans="1:4" s="23" customFormat="1" ht="27" customHeight="1" hidden="1">
      <c r="A39" s="252"/>
      <c r="B39" s="252">
        <v>9800</v>
      </c>
      <c r="C39" s="253" t="s">
        <v>370</v>
      </c>
      <c r="D39" s="254">
        <v>0</v>
      </c>
    </row>
    <row r="40" spans="1:4" s="23" customFormat="1" ht="21" customHeight="1" hidden="1">
      <c r="A40" s="252"/>
      <c r="B40" s="252">
        <v>9800</v>
      </c>
      <c r="C40" s="253" t="s">
        <v>368</v>
      </c>
      <c r="D40" s="254">
        <v>0</v>
      </c>
    </row>
    <row r="41" spans="1:4" s="23" customFormat="1" ht="12.75" hidden="1">
      <c r="A41" s="403" t="s">
        <v>275</v>
      </c>
      <c r="B41" s="404"/>
      <c r="C41" s="404"/>
      <c r="D41" s="405"/>
    </row>
    <row r="42" spans="1:4" s="23" customFormat="1" ht="33" customHeight="1" hidden="1">
      <c r="A42" s="246" t="s">
        <v>359</v>
      </c>
      <c r="B42" s="246" t="s">
        <v>360</v>
      </c>
      <c r="C42" s="255" t="s">
        <v>350</v>
      </c>
      <c r="D42" s="248">
        <v>0</v>
      </c>
    </row>
    <row r="43" spans="1:4" s="23" customFormat="1" ht="18.75" customHeight="1" hidden="1">
      <c r="A43" s="249" t="s">
        <v>361</v>
      </c>
      <c r="B43" s="249" t="s">
        <v>360</v>
      </c>
      <c r="C43" s="238" t="s">
        <v>362</v>
      </c>
      <c r="D43" s="251">
        <v>0</v>
      </c>
    </row>
    <row r="44" spans="1:4" s="23" customFormat="1" ht="24.75" customHeight="1" hidden="1">
      <c r="A44" s="246" t="s">
        <v>363</v>
      </c>
      <c r="B44" s="246" t="s">
        <v>129</v>
      </c>
      <c r="C44" s="255" t="s">
        <v>118</v>
      </c>
      <c r="D44" s="248">
        <f>D45+D46</f>
        <v>0</v>
      </c>
    </row>
    <row r="45" spans="1:4" s="23" customFormat="1" ht="57" customHeight="1" hidden="1">
      <c r="A45" s="249">
        <v>17314200000</v>
      </c>
      <c r="B45" s="249" t="s">
        <v>129</v>
      </c>
      <c r="C45" s="238" t="s">
        <v>389</v>
      </c>
      <c r="D45" s="251">
        <v>0</v>
      </c>
    </row>
    <row r="46" spans="1:4" s="23" customFormat="1" ht="57" customHeight="1" hidden="1">
      <c r="A46" s="249">
        <v>17314200000</v>
      </c>
      <c r="B46" s="249" t="s">
        <v>129</v>
      </c>
      <c r="C46" s="238" t="s">
        <v>390</v>
      </c>
      <c r="D46" s="251">
        <v>0</v>
      </c>
    </row>
    <row r="47" spans="1:4" s="23" customFormat="1" ht="36.75" customHeight="1" hidden="1">
      <c r="A47" s="246" t="s">
        <v>364</v>
      </c>
      <c r="B47" s="246" t="s">
        <v>365</v>
      </c>
      <c r="C47" s="255" t="s">
        <v>170</v>
      </c>
      <c r="D47" s="248">
        <v>0</v>
      </c>
    </row>
    <row r="48" spans="1:4" s="23" customFormat="1" ht="30.75" customHeight="1" hidden="1">
      <c r="A48" s="249"/>
      <c r="B48" s="249" t="s">
        <v>365</v>
      </c>
      <c r="C48" s="238" t="s">
        <v>369</v>
      </c>
      <c r="D48" s="251">
        <v>0</v>
      </c>
    </row>
    <row r="49" spans="1:4" s="23" customFormat="1" ht="12.75">
      <c r="A49" s="256" t="s">
        <v>353</v>
      </c>
      <c r="B49" s="256" t="s">
        <v>353</v>
      </c>
      <c r="C49" s="241" t="s">
        <v>354</v>
      </c>
      <c r="D49" s="257">
        <f>D32+D35</f>
        <v>50000</v>
      </c>
    </row>
    <row r="50" spans="1:4" s="23" customFormat="1" ht="12.75">
      <c r="A50" s="256" t="s">
        <v>353</v>
      </c>
      <c r="B50" s="256" t="s">
        <v>353</v>
      </c>
      <c r="C50" s="241" t="s">
        <v>272</v>
      </c>
      <c r="D50" s="257">
        <f>D32+D35</f>
        <v>50000</v>
      </c>
    </row>
    <row r="51" spans="1:4" ht="12.75">
      <c r="A51" s="192" t="s">
        <v>353</v>
      </c>
      <c r="B51" s="192" t="s">
        <v>353</v>
      </c>
      <c r="C51" s="191" t="s">
        <v>273</v>
      </c>
      <c r="D51" s="190">
        <v>0</v>
      </c>
    </row>
    <row r="53" spans="1:4" ht="12.75">
      <c r="A53" s="397"/>
      <c r="B53" s="397"/>
      <c r="C53" s="397"/>
      <c r="D53" s="397"/>
    </row>
    <row r="54" spans="2:17" s="186" customFormat="1" ht="31.5" customHeight="1">
      <c r="B54" s="74" t="s">
        <v>109</v>
      </c>
      <c r="C54" s="74"/>
      <c r="D54" s="74" t="s">
        <v>270</v>
      </c>
      <c r="E54" s="185"/>
      <c r="J54" s="185"/>
      <c r="P54" s="185"/>
      <c r="Q54" s="184"/>
    </row>
  </sheetData>
  <sheetProtection/>
  <mergeCells count="12">
    <mergeCell ref="A41:D41"/>
    <mergeCell ref="B18:C18"/>
    <mergeCell ref="B16:C16"/>
    <mergeCell ref="B19:C19"/>
    <mergeCell ref="A6:D6"/>
    <mergeCell ref="A7:D7"/>
    <mergeCell ref="A8:D8"/>
    <mergeCell ref="A53:D53"/>
    <mergeCell ref="B11:C11"/>
    <mergeCell ref="B12:C12"/>
    <mergeCell ref="A13:D13"/>
    <mergeCell ref="A29:D29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BreakPreview" zoomScale="70" zoomScaleNormal="85" zoomScaleSheetLayoutView="70" workbookViewId="0" topLeftCell="A1">
      <selection activeCell="D35" sqref="D35"/>
    </sheetView>
  </sheetViews>
  <sheetFormatPr defaultColWidth="9.00390625" defaultRowHeight="12.75"/>
  <cols>
    <col min="1" max="1" width="16.125" style="12" customWidth="1"/>
    <col min="2" max="2" width="10.875" style="12" customWidth="1"/>
    <col min="3" max="3" width="14.25390625" style="12" customWidth="1"/>
    <col min="4" max="4" width="45.00390625" style="12" customWidth="1"/>
    <col min="5" max="5" width="17.875" style="12" customWidth="1"/>
    <col min="6" max="6" width="31.75390625" style="12" customWidth="1"/>
    <col min="7" max="7" width="14.125" style="12" customWidth="1"/>
    <col min="8" max="8" width="17.75390625" style="12" customWidth="1"/>
    <col min="9" max="9" width="10.625" style="12" customWidth="1"/>
    <col min="10" max="10" width="21.625" style="12" customWidth="1"/>
    <col min="11" max="16384" width="9.125" style="12" customWidth="1"/>
  </cols>
  <sheetData>
    <row r="1" spans="2:10" ht="15.75">
      <c r="B1" s="11"/>
      <c r="C1" s="11"/>
      <c r="D1" s="11"/>
      <c r="E1" s="11"/>
      <c r="F1" s="11"/>
      <c r="G1" s="406" t="s">
        <v>437</v>
      </c>
      <c r="H1" s="406"/>
      <c r="I1" s="201"/>
      <c r="J1" s="201"/>
    </row>
    <row r="2" spans="2:10" ht="15.75">
      <c r="B2" s="11"/>
      <c r="C2" s="11"/>
      <c r="D2" s="11"/>
      <c r="E2" s="11"/>
      <c r="F2" s="11"/>
      <c r="G2" s="406" t="s">
        <v>264</v>
      </c>
      <c r="H2" s="406"/>
      <c r="I2" s="406"/>
      <c r="J2" s="406"/>
    </row>
    <row r="3" spans="2:10" ht="15.75">
      <c r="B3" s="11"/>
      <c r="C3" s="11"/>
      <c r="D3" s="11"/>
      <c r="E3" s="11"/>
      <c r="F3" s="11"/>
      <c r="G3" s="406" t="s">
        <v>322</v>
      </c>
      <c r="H3" s="406"/>
      <c r="I3" s="406"/>
      <c r="J3" s="406"/>
    </row>
    <row r="4" spans="2:10" ht="15.75">
      <c r="B4" s="11"/>
      <c r="C4" s="11"/>
      <c r="D4" s="11"/>
      <c r="E4" s="11"/>
      <c r="F4" s="11"/>
      <c r="G4" s="406" t="s">
        <v>282</v>
      </c>
      <c r="H4" s="406"/>
      <c r="I4" s="406"/>
      <c r="J4" s="406"/>
    </row>
    <row r="5" spans="2:10" ht="14.25" customHeight="1">
      <c r="B5" s="13"/>
      <c r="C5" s="13"/>
      <c r="D5" s="13"/>
      <c r="E5" s="13"/>
      <c r="G5" s="406" t="s">
        <v>420</v>
      </c>
      <c r="H5" s="406"/>
      <c r="I5" s="406"/>
      <c r="J5" s="406"/>
    </row>
    <row r="6" spans="2:10" ht="14.25" customHeight="1">
      <c r="B6" s="13"/>
      <c r="C6" s="13"/>
      <c r="D6" s="13"/>
      <c r="E6" s="13"/>
      <c r="G6" s="11"/>
      <c r="H6" s="11"/>
      <c r="I6" s="11"/>
      <c r="J6" s="11"/>
    </row>
    <row r="7" spans="3:13" ht="45" customHeight="1">
      <c r="C7" s="413" t="s">
        <v>341</v>
      </c>
      <c r="D7" s="413"/>
      <c r="E7" s="413"/>
      <c r="F7" s="413"/>
      <c r="G7" s="413"/>
      <c r="H7" s="413"/>
      <c r="I7" s="413"/>
      <c r="J7" s="413"/>
      <c r="K7" s="413"/>
      <c r="L7" s="413"/>
      <c r="M7" s="413"/>
    </row>
    <row r="8" spans="4:13" ht="19.5" customHeight="1">
      <c r="D8" s="199" t="s">
        <v>342</v>
      </c>
      <c r="E8" s="200"/>
      <c r="F8" s="200"/>
      <c r="G8" s="200"/>
      <c r="H8" s="200"/>
      <c r="I8" s="200"/>
      <c r="J8" s="200"/>
      <c r="K8" s="200"/>
      <c r="L8" s="200"/>
      <c r="M8" s="200"/>
    </row>
    <row r="9" spans="1:10" ht="34.5" customHeight="1">
      <c r="A9" s="198" t="s">
        <v>380</v>
      </c>
      <c r="B9" s="198"/>
      <c r="J9" s="12" t="s">
        <v>8</v>
      </c>
    </row>
    <row r="10" spans="1:10" ht="49.5" customHeight="1">
      <c r="A10" s="408" t="s">
        <v>38</v>
      </c>
      <c r="B10" s="408" t="s">
        <v>130</v>
      </c>
      <c r="C10" s="408" t="s">
        <v>20</v>
      </c>
      <c r="D10" s="409" t="s">
        <v>131</v>
      </c>
      <c r="E10" s="409" t="s">
        <v>132</v>
      </c>
      <c r="F10" s="409" t="s">
        <v>133</v>
      </c>
      <c r="G10" s="408" t="s">
        <v>134</v>
      </c>
      <c r="H10" s="408" t="s">
        <v>135</v>
      </c>
      <c r="I10" s="408" t="s">
        <v>136</v>
      </c>
      <c r="J10" s="412" t="s">
        <v>137</v>
      </c>
    </row>
    <row r="11" spans="1:10" ht="71.25" customHeight="1">
      <c r="A11" s="408"/>
      <c r="B11" s="408"/>
      <c r="C11" s="408"/>
      <c r="D11" s="409"/>
      <c r="E11" s="409"/>
      <c r="F11" s="409"/>
      <c r="G11" s="408"/>
      <c r="H11" s="408"/>
      <c r="I11" s="408"/>
      <c r="J11" s="409"/>
    </row>
    <row r="12" spans="1:10" ht="31.5" customHeight="1">
      <c r="A12" s="111"/>
      <c r="B12" s="175" t="s">
        <v>302</v>
      </c>
      <c r="C12" s="112"/>
      <c r="D12" s="113" t="s">
        <v>251</v>
      </c>
      <c r="E12" s="144">
        <f>E13</f>
        <v>2071318</v>
      </c>
      <c r="F12" s="115"/>
      <c r="G12" s="114"/>
      <c r="H12" s="116"/>
      <c r="I12" s="116"/>
      <c r="J12" s="114"/>
    </row>
    <row r="13" spans="1:10" ht="39.75" customHeight="1">
      <c r="A13" s="111"/>
      <c r="B13" s="175" t="s">
        <v>303</v>
      </c>
      <c r="C13" s="112"/>
      <c r="D13" s="113" t="s">
        <v>251</v>
      </c>
      <c r="E13" s="144">
        <f>SUM(E14:E33)</f>
        <v>2071318</v>
      </c>
      <c r="F13" s="115"/>
      <c r="G13" s="114"/>
      <c r="H13" s="116"/>
      <c r="I13" s="116"/>
      <c r="J13" s="114"/>
    </row>
    <row r="14" spans="1:10" s="36" customFormat="1" ht="132" customHeight="1" hidden="1">
      <c r="A14" s="258" t="s">
        <v>85</v>
      </c>
      <c r="B14" s="259" t="s">
        <v>60</v>
      </c>
      <c r="C14" s="259" t="s">
        <v>22</v>
      </c>
      <c r="D14" s="50" t="s">
        <v>39</v>
      </c>
      <c r="E14" s="260">
        <v>0</v>
      </c>
      <c r="F14" s="261" t="s">
        <v>339</v>
      </c>
      <c r="G14" s="262" t="s">
        <v>265</v>
      </c>
      <c r="H14" s="263"/>
      <c r="I14" s="263"/>
      <c r="J14" s="264"/>
    </row>
    <row r="15" spans="1:10" ht="67.5" customHeight="1">
      <c r="A15" s="259" t="s">
        <v>125</v>
      </c>
      <c r="B15" s="276">
        <v>2111</v>
      </c>
      <c r="C15" s="276" t="s">
        <v>127</v>
      </c>
      <c r="D15" s="131" t="s">
        <v>126</v>
      </c>
      <c r="E15" s="260">
        <v>35000</v>
      </c>
      <c r="F15" s="261" t="s">
        <v>427</v>
      </c>
      <c r="G15" s="262" t="s">
        <v>265</v>
      </c>
      <c r="H15" s="265"/>
      <c r="I15" s="265"/>
      <c r="J15" s="266"/>
    </row>
    <row r="16" spans="1:10" ht="51.75" customHeight="1" hidden="1">
      <c r="A16" s="258" t="s">
        <v>97</v>
      </c>
      <c r="B16" s="259">
        <v>7130</v>
      </c>
      <c r="C16" s="259" t="s">
        <v>2</v>
      </c>
      <c r="D16" s="50" t="s">
        <v>70</v>
      </c>
      <c r="E16" s="267">
        <v>0</v>
      </c>
      <c r="F16" s="261" t="s">
        <v>324</v>
      </c>
      <c r="G16" s="262" t="s">
        <v>265</v>
      </c>
      <c r="H16" s="265"/>
      <c r="I16" s="265"/>
      <c r="J16" s="266"/>
    </row>
    <row r="17" spans="1:10" ht="113.25" customHeight="1" hidden="1">
      <c r="A17" s="258" t="s">
        <v>85</v>
      </c>
      <c r="B17" s="259" t="s">
        <v>60</v>
      </c>
      <c r="C17" s="259" t="s">
        <v>22</v>
      </c>
      <c r="D17" s="50" t="s">
        <v>39</v>
      </c>
      <c r="E17" s="267">
        <v>0</v>
      </c>
      <c r="F17" s="261" t="s">
        <v>396</v>
      </c>
      <c r="G17" s="262" t="s">
        <v>265</v>
      </c>
      <c r="H17" s="265"/>
      <c r="I17" s="265"/>
      <c r="J17" s="266"/>
    </row>
    <row r="18" spans="1:10" ht="99" customHeight="1" hidden="1">
      <c r="A18" s="258" t="s">
        <v>85</v>
      </c>
      <c r="B18" s="259" t="s">
        <v>60</v>
      </c>
      <c r="C18" s="259" t="s">
        <v>22</v>
      </c>
      <c r="D18" s="50" t="s">
        <v>39</v>
      </c>
      <c r="E18" s="267">
        <v>0</v>
      </c>
      <c r="F18" s="261" t="s">
        <v>397</v>
      </c>
      <c r="G18" s="262" t="s">
        <v>265</v>
      </c>
      <c r="H18" s="265"/>
      <c r="I18" s="265"/>
      <c r="J18" s="266"/>
    </row>
    <row r="19" spans="1:10" ht="69.75" customHeight="1">
      <c r="A19" s="258" t="s">
        <v>97</v>
      </c>
      <c r="B19" s="259">
        <v>7130</v>
      </c>
      <c r="C19" s="259" t="s">
        <v>2</v>
      </c>
      <c r="D19" s="50" t="s">
        <v>70</v>
      </c>
      <c r="E19" s="260">
        <v>49988</v>
      </c>
      <c r="F19" s="261" t="s">
        <v>421</v>
      </c>
      <c r="G19" s="262" t="s">
        <v>265</v>
      </c>
      <c r="H19" s="265"/>
      <c r="I19" s="265"/>
      <c r="J19" s="266"/>
    </row>
    <row r="20" spans="1:10" ht="103.5" customHeight="1">
      <c r="A20" s="258" t="s">
        <v>148</v>
      </c>
      <c r="B20" s="259">
        <v>7350</v>
      </c>
      <c r="C20" s="259" t="s">
        <v>71</v>
      </c>
      <c r="D20" s="50" t="s">
        <v>147</v>
      </c>
      <c r="E20" s="260">
        <f>13302+107472</f>
        <v>120774</v>
      </c>
      <c r="F20" s="261" t="s">
        <v>422</v>
      </c>
      <c r="G20" s="262" t="s">
        <v>265</v>
      </c>
      <c r="H20" s="265"/>
      <c r="I20" s="265"/>
      <c r="J20" s="266"/>
    </row>
    <row r="21" spans="1:10" ht="91.5" customHeight="1">
      <c r="A21" s="258" t="s">
        <v>99</v>
      </c>
      <c r="B21" s="259">
        <v>7461</v>
      </c>
      <c r="C21" s="259" t="s">
        <v>31</v>
      </c>
      <c r="D21" s="50" t="s">
        <v>72</v>
      </c>
      <c r="E21" s="268">
        <v>50000</v>
      </c>
      <c r="F21" s="261" t="s">
        <v>423</v>
      </c>
      <c r="G21" s="262" t="s">
        <v>265</v>
      </c>
      <c r="H21" s="215"/>
      <c r="I21" s="215"/>
      <c r="J21" s="269"/>
    </row>
    <row r="22" spans="1:10" ht="78.75" hidden="1">
      <c r="A22" s="258" t="s">
        <v>99</v>
      </c>
      <c r="B22" s="259">
        <v>7461</v>
      </c>
      <c r="C22" s="259" t="s">
        <v>31</v>
      </c>
      <c r="D22" s="50" t="s">
        <v>72</v>
      </c>
      <c r="E22" s="268">
        <v>0</v>
      </c>
      <c r="F22" s="261" t="s">
        <v>398</v>
      </c>
      <c r="G22" s="262" t="s">
        <v>265</v>
      </c>
      <c r="H22" s="265"/>
      <c r="I22" s="265"/>
      <c r="J22" s="270"/>
    </row>
    <row r="23" spans="1:10" ht="78.75">
      <c r="A23" s="271" t="s">
        <v>99</v>
      </c>
      <c r="B23" s="272">
        <v>7461</v>
      </c>
      <c r="C23" s="273" t="s">
        <v>31</v>
      </c>
      <c r="D23" s="274" t="s">
        <v>72</v>
      </c>
      <c r="E23" s="268">
        <v>1157007</v>
      </c>
      <c r="F23" s="261" t="s">
        <v>425</v>
      </c>
      <c r="G23" s="262" t="s">
        <v>265</v>
      </c>
      <c r="H23" s="265"/>
      <c r="I23" s="265"/>
      <c r="J23" s="270"/>
    </row>
    <row r="24" spans="1:10" ht="60" customHeight="1" hidden="1">
      <c r="A24" s="271" t="s">
        <v>128</v>
      </c>
      <c r="B24" s="272">
        <v>7363</v>
      </c>
      <c r="C24" s="273" t="s">
        <v>116</v>
      </c>
      <c r="D24" s="274" t="s">
        <v>117</v>
      </c>
      <c r="E24" s="268"/>
      <c r="F24" s="261"/>
      <c r="G24" s="262" t="s">
        <v>265</v>
      </c>
      <c r="H24" s="265"/>
      <c r="I24" s="265"/>
      <c r="J24" s="270"/>
    </row>
    <row r="25" spans="1:10" ht="60.75" customHeight="1" hidden="1">
      <c r="A25" s="271" t="s">
        <v>172</v>
      </c>
      <c r="B25" s="272">
        <v>7362</v>
      </c>
      <c r="C25" s="273" t="s">
        <v>116</v>
      </c>
      <c r="D25" s="274" t="s">
        <v>173</v>
      </c>
      <c r="E25" s="275"/>
      <c r="F25" s="261"/>
      <c r="G25" s="262" t="s">
        <v>265</v>
      </c>
      <c r="H25" s="265"/>
      <c r="I25" s="265"/>
      <c r="J25" s="270"/>
    </row>
    <row r="26" spans="1:10" ht="58.5" customHeight="1" hidden="1">
      <c r="A26" s="271" t="s">
        <v>172</v>
      </c>
      <c r="B26" s="272">
        <v>7362</v>
      </c>
      <c r="C26" s="273" t="s">
        <v>116</v>
      </c>
      <c r="D26" s="274" t="s">
        <v>173</v>
      </c>
      <c r="E26" s="275"/>
      <c r="F26" s="261"/>
      <c r="G26" s="262" t="s">
        <v>265</v>
      </c>
      <c r="H26" s="265"/>
      <c r="I26" s="265"/>
      <c r="J26" s="270"/>
    </row>
    <row r="27" spans="1:10" ht="41.25" customHeight="1" hidden="1">
      <c r="A27" s="271" t="s">
        <v>172</v>
      </c>
      <c r="B27" s="272">
        <v>7362</v>
      </c>
      <c r="C27" s="273" t="s">
        <v>116</v>
      </c>
      <c r="D27" s="274" t="s">
        <v>173</v>
      </c>
      <c r="E27" s="275"/>
      <c r="F27" s="261"/>
      <c r="G27" s="262" t="s">
        <v>265</v>
      </c>
      <c r="H27" s="265"/>
      <c r="I27" s="265"/>
      <c r="J27" s="270"/>
    </row>
    <row r="28" spans="1:10" ht="72" customHeight="1" hidden="1">
      <c r="A28" s="271" t="s">
        <v>179</v>
      </c>
      <c r="B28" s="272">
        <v>7368</v>
      </c>
      <c r="C28" s="273" t="s">
        <v>116</v>
      </c>
      <c r="D28" s="274" t="s">
        <v>192</v>
      </c>
      <c r="E28" s="268"/>
      <c r="F28" s="261"/>
      <c r="G28" s="262" t="s">
        <v>265</v>
      </c>
      <c r="H28" s="265"/>
      <c r="I28" s="265"/>
      <c r="J28" s="270"/>
    </row>
    <row r="29" spans="1:10" ht="24.75" customHeight="1" hidden="1">
      <c r="A29" s="276" t="s">
        <v>163</v>
      </c>
      <c r="B29" s="272">
        <v>8130</v>
      </c>
      <c r="C29" s="273" t="s">
        <v>162</v>
      </c>
      <c r="D29" s="274" t="s">
        <v>161</v>
      </c>
      <c r="E29" s="268"/>
      <c r="F29" s="261"/>
      <c r="G29" s="262" t="s">
        <v>265</v>
      </c>
      <c r="H29" s="265"/>
      <c r="I29" s="265"/>
      <c r="J29" s="270"/>
    </row>
    <row r="30" spans="1:10" ht="22.5" customHeight="1" hidden="1">
      <c r="A30" s="271" t="s">
        <v>119</v>
      </c>
      <c r="B30" s="277" t="s">
        <v>129</v>
      </c>
      <c r="C30" s="277" t="s">
        <v>18</v>
      </c>
      <c r="D30" s="278" t="s">
        <v>118</v>
      </c>
      <c r="E30" s="268"/>
      <c r="F30" s="261"/>
      <c r="G30" s="262" t="s">
        <v>265</v>
      </c>
      <c r="H30" s="265"/>
      <c r="I30" s="265"/>
      <c r="J30" s="270"/>
    </row>
    <row r="31" spans="1:10" ht="57" customHeight="1" hidden="1">
      <c r="A31" s="271" t="s">
        <v>119</v>
      </c>
      <c r="B31" s="277" t="s">
        <v>129</v>
      </c>
      <c r="C31" s="277" t="s">
        <v>18</v>
      </c>
      <c r="D31" s="278" t="s">
        <v>118</v>
      </c>
      <c r="E31" s="268"/>
      <c r="F31" s="261"/>
      <c r="G31" s="262" t="s">
        <v>265</v>
      </c>
      <c r="H31" s="265"/>
      <c r="I31" s="265"/>
      <c r="J31" s="270"/>
    </row>
    <row r="32" spans="1:10" ht="57" customHeight="1" hidden="1">
      <c r="A32" s="271" t="s">
        <v>119</v>
      </c>
      <c r="B32" s="277" t="s">
        <v>129</v>
      </c>
      <c r="C32" s="277" t="s">
        <v>18</v>
      </c>
      <c r="D32" s="278" t="s">
        <v>118</v>
      </c>
      <c r="E32" s="268"/>
      <c r="F32" s="261"/>
      <c r="G32" s="262" t="s">
        <v>265</v>
      </c>
      <c r="H32" s="265"/>
      <c r="I32" s="265"/>
      <c r="J32" s="270"/>
    </row>
    <row r="33" spans="1:10" ht="60.75" customHeight="1">
      <c r="A33" s="258" t="s">
        <v>99</v>
      </c>
      <c r="B33" s="259">
        <v>7461</v>
      </c>
      <c r="C33" s="259" t="s">
        <v>31</v>
      </c>
      <c r="D33" s="50" t="s">
        <v>72</v>
      </c>
      <c r="E33" s="268">
        <v>658549</v>
      </c>
      <c r="F33" s="261" t="s">
        <v>424</v>
      </c>
      <c r="G33" s="262" t="s">
        <v>265</v>
      </c>
      <c r="H33" s="265"/>
      <c r="I33" s="265"/>
      <c r="J33" s="270"/>
    </row>
    <row r="34" spans="1:10" ht="44.25" customHeight="1">
      <c r="A34" s="111"/>
      <c r="B34" s="175" t="s">
        <v>306</v>
      </c>
      <c r="C34" s="112"/>
      <c r="D34" s="113" t="s">
        <v>252</v>
      </c>
      <c r="E34" s="144">
        <f>E35</f>
        <v>35000</v>
      </c>
      <c r="F34" s="115"/>
      <c r="G34" s="114"/>
      <c r="H34" s="116">
        <f>H35</f>
        <v>0</v>
      </c>
      <c r="I34" s="116"/>
      <c r="J34" s="114"/>
    </row>
    <row r="35" spans="1:10" ht="54.75" customHeight="1">
      <c r="A35" s="111"/>
      <c r="B35" s="175" t="s">
        <v>307</v>
      </c>
      <c r="C35" s="112"/>
      <c r="D35" s="113" t="s">
        <v>252</v>
      </c>
      <c r="E35" s="144">
        <f>SUM(E36:E43)</f>
        <v>35000</v>
      </c>
      <c r="F35" s="115"/>
      <c r="G35" s="114"/>
      <c r="H35" s="116">
        <f>H37+H38</f>
        <v>0</v>
      </c>
      <c r="I35" s="116"/>
      <c r="J35" s="114"/>
    </row>
    <row r="36" spans="1:10" ht="78" customHeight="1" hidden="1">
      <c r="A36" s="279" t="s">
        <v>227</v>
      </c>
      <c r="B36" s="280">
        <v>1010</v>
      </c>
      <c r="C36" s="281" t="s">
        <v>24</v>
      </c>
      <c r="D36" s="282" t="s">
        <v>62</v>
      </c>
      <c r="E36" s="283">
        <v>0</v>
      </c>
      <c r="F36" s="284" t="s">
        <v>399</v>
      </c>
      <c r="G36" s="285" t="s">
        <v>265</v>
      </c>
      <c r="H36" s="286"/>
      <c r="I36" s="286"/>
      <c r="J36" s="285"/>
    </row>
    <row r="37" spans="1:10" ht="108" customHeight="1" hidden="1">
      <c r="A37" s="258" t="s">
        <v>295</v>
      </c>
      <c r="B37" s="259">
        <v>1021</v>
      </c>
      <c r="C37" s="259" t="s">
        <v>229</v>
      </c>
      <c r="D37" s="50" t="s">
        <v>296</v>
      </c>
      <c r="E37" s="268">
        <v>0</v>
      </c>
      <c r="F37" s="287" t="s">
        <v>340</v>
      </c>
      <c r="G37" s="288" t="s">
        <v>265</v>
      </c>
      <c r="H37" s="289">
        <v>0</v>
      </c>
      <c r="I37" s="265" t="s">
        <v>400</v>
      </c>
      <c r="J37" s="277"/>
    </row>
    <row r="38" spans="1:10" ht="116.25" customHeight="1" hidden="1">
      <c r="A38" s="258" t="s">
        <v>316</v>
      </c>
      <c r="B38" s="259">
        <v>1061</v>
      </c>
      <c r="C38" s="259" t="s">
        <v>229</v>
      </c>
      <c r="D38" s="50" t="s">
        <v>323</v>
      </c>
      <c r="E38" s="268">
        <v>0</v>
      </c>
      <c r="F38" s="287" t="s">
        <v>340</v>
      </c>
      <c r="G38" s="288" t="s">
        <v>265</v>
      </c>
      <c r="H38" s="289">
        <v>0</v>
      </c>
      <c r="I38" s="265" t="s">
        <v>400</v>
      </c>
      <c r="J38" s="270"/>
    </row>
    <row r="39" spans="1:10" ht="81" customHeight="1">
      <c r="A39" s="258" t="s">
        <v>232</v>
      </c>
      <c r="B39" s="259">
        <v>4060</v>
      </c>
      <c r="C39" s="259" t="s">
        <v>0</v>
      </c>
      <c r="D39" s="50" t="s">
        <v>64</v>
      </c>
      <c r="E39" s="268">
        <v>35000</v>
      </c>
      <c r="F39" s="261" t="s">
        <v>426</v>
      </c>
      <c r="G39" s="288" t="s">
        <v>265</v>
      </c>
      <c r="H39" s="265"/>
      <c r="I39" s="265"/>
      <c r="J39" s="270"/>
    </row>
    <row r="40" spans="1:10" ht="71.25" customHeight="1" hidden="1">
      <c r="A40" s="258" t="s">
        <v>232</v>
      </c>
      <c r="B40" s="259">
        <v>4060</v>
      </c>
      <c r="C40" s="259" t="s">
        <v>0</v>
      </c>
      <c r="D40" s="50" t="s">
        <v>64</v>
      </c>
      <c r="E40" s="268">
        <v>0</v>
      </c>
      <c r="F40" s="287"/>
      <c r="G40" s="288" t="s">
        <v>265</v>
      </c>
      <c r="H40" s="265"/>
      <c r="I40" s="265"/>
      <c r="J40" s="270"/>
    </row>
    <row r="41" spans="1:10" ht="139.5" customHeight="1" hidden="1">
      <c r="A41" s="258" t="s">
        <v>388</v>
      </c>
      <c r="B41" s="259">
        <v>7363</v>
      </c>
      <c r="C41" s="259" t="s">
        <v>116</v>
      </c>
      <c r="D41" s="50" t="s">
        <v>117</v>
      </c>
      <c r="E41" s="268">
        <v>0</v>
      </c>
      <c r="F41" s="290" t="s">
        <v>401</v>
      </c>
      <c r="G41" s="288" t="s">
        <v>265</v>
      </c>
      <c r="H41" s="265"/>
      <c r="I41" s="265"/>
      <c r="J41" s="270"/>
    </row>
    <row r="42" spans="1:10" ht="139.5" customHeight="1" hidden="1">
      <c r="A42" s="258" t="s">
        <v>392</v>
      </c>
      <c r="B42" s="259">
        <v>1181</v>
      </c>
      <c r="C42" s="259" t="s">
        <v>174</v>
      </c>
      <c r="D42" s="50" t="s">
        <v>391</v>
      </c>
      <c r="E42" s="268">
        <v>0</v>
      </c>
      <c r="F42" s="290" t="s">
        <v>402</v>
      </c>
      <c r="G42" s="288" t="s">
        <v>265</v>
      </c>
      <c r="H42" s="265"/>
      <c r="I42" s="265"/>
      <c r="J42" s="270"/>
    </row>
    <row r="43" spans="1:10" ht="139.5" customHeight="1" hidden="1">
      <c r="A43" s="258" t="s">
        <v>394</v>
      </c>
      <c r="B43" s="259">
        <v>1182</v>
      </c>
      <c r="C43" s="259" t="s">
        <v>174</v>
      </c>
      <c r="D43" s="50" t="s">
        <v>393</v>
      </c>
      <c r="E43" s="268">
        <v>0</v>
      </c>
      <c r="F43" s="290" t="s">
        <v>402</v>
      </c>
      <c r="G43" s="288" t="s">
        <v>265</v>
      </c>
      <c r="H43" s="265"/>
      <c r="I43" s="265"/>
      <c r="J43" s="270"/>
    </row>
    <row r="44" spans="1:10" ht="39" customHeight="1" hidden="1">
      <c r="A44" s="111"/>
      <c r="B44" s="291" t="s">
        <v>309</v>
      </c>
      <c r="C44" s="292"/>
      <c r="D44" s="293" t="s">
        <v>290</v>
      </c>
      <c r="E44" s="294">
        <f>E45</f>
        <v>0</v>
      </c>
      <c r="F44" s="295"/>
      <c r="G44" s="296"/>
      <c r="H44" s="297"/>
      <c r="I44" s="297"/>
      <c r="J44" s="298"/>
    </row>
    <row r="45" spans="1:10" ht="32.25" customHeight="1" hidden="1">
      <c r="A45" s="111"/>
      <c r="B45" s="291" t="s">
        <v>310</v>
      </c>
      <c r="C45" s="292"/>
      <c r="D45" s="293" t="s">
        <v>290</v>
      </c>
      <c r="E45" s="294">
        <f>E46</f>
        <v>0</v>
      </c>
      <c r="F45" s="295"/>
      <c r="G45" s="296"/>
      <c r="H45" s="297"/>
      <c r="I45" s="297"/>
      <c r="J45" s="298"/>
    </row>
    <row r="46" spans="1:10" ht="46.5" customHeight="1" hidden="1">
      <c r="A46" s="258">
        <v>3719800</v>
      </c>
      <c r="B46" s="259">
        <v>9800</v>
      </c>
      <c r="C46" s="259" t="s">
        <v>18</v>
      </c>
      <c r="D46" s="50" t="s">
        <v>170</v>
      </c>
      <c r="E46" s="268">
        <v>0</v>
      </c>
      <c r="F46" s="287"/>
      <c r="G46" s="288" t="s">
        <v>265</v>
      </c>
      <c r="H46" s="265"/>
      <c r="I46" s="265"/>
      <c r="J46" s="270"/>
    </row>
    <row r="47" spans="1:10" ht="38.25" customHeight="1">
      <c r="A47" s="299"/>
      <c r="B47" s="411" t="s">
        <v>3</v>
      </c>
      <c r="C47" s="411"/>
      <c r="D47" s="411"/>
      <c r="E47" s="289">
        <f>E45+E35+E13</f>
        <v>2106318</v>
      </c>
      <c r="F47" s="261"/>
      <c r="G47" s="265"/>
      <c r="H47" s="300">
        <f>H34</f>
        <v>0</v>
      </c>
      <c r="I47" s="265"/>
      <c r="J47" s="301"/>
    </row>
    <row r="48" ht="15.75">
      <c r="F48" s="101"/>
    </row>
    <row r="49" spans="2:10" ht="33.75" customHeight="1">
      <c r="B49" s="410" t="s">
        <v>109</v>
      </c>
      <c r="C49" s="410"/>
      <c r="D49" s="410"/>
      <c r="E49" s="410"/>
      <c r="F49" s="410"/>
      <c r="G49" s="407" t="s">
        <v>270</v>
      </c>
      <c r="H49" s="407"/>
      <c r="I49" s="407"/>
      <c r="J49" s="407"/>
    </row>
    <row r="52" ht="15.75">
      <c r="J52" s="14"/>
    </row>
  </sheetData>
  <sheetProtection/>
  <mergeCells count="19">
    <mergeCell ref="G10:G11"/>
    <mergeCell ref="H10:H11"/>
    <mergeCell ref="I10:I11"/>
    <mergeCell ref="J10:J11"/>
    <mergeCell ref="G2:J2"/>
    <mergeCell ref="G3:J3"/>
    <mergeCell ref="G4:J4"/>
    <mergeCell ref="G5:J5"/>
    <mergeCell ref="C7:M7"/>
    <mergeCell ref="G1:H1"/>
    <mergeCell ref="G49:J49"/>
    <mergeCell ref="A10:A11"/>
    <mergeCell ref="D10:D11"/>
    <mergeCell ref="B49:F49"/>
    <mergeCell ref="C10:C11"/>
    <mergeCell ref="B47:D47"/>
    <mergeCell ref="B10:B11"/>
    <mergeCell ref="E10:E11"/>
    <mergeCell ref="F10:F11"/>
  </mergeCells>
  <printOptions/>
  <pageMargins left="0.1968503937007874" right="0.1968503937007874" top="0.2" bottom="0.2755905511811024" header="0.2" footer="0.2"/>
  <pageSetup fitToHeight="0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view="pageBreakPreview" zoomScale="85" zoomScaleNormal="85" zoomScaleSheetLayoutView="85" workbookViewId="0" topLeftCell="A65">
      <selection activeCell="H2" sqref="H2"/>
    </sheetView>
  </sheetViews>
  <sheetFormatPr defaultColWidth="9.00390625" defaultRowHeight="12.75"/>
  <cols>
    <col min="1" max="1" width="16.875" style="2" customWidth="1"/>
    <col min="2" max="2" width="13.875" style="2" customWidth="1"/>
    <col min="3" max="3" width="14.00390625" style="2" customWidth="1"/>
    <col min="4" max="4" width="44.625" style="2" customWidth="1"/>
    <col min="5" max="5" width="49.00390625" style="2" customWidth="1"/>
    <col min="6" max="6" width="33.125" style="2" customWidth="1"/>
    <col min="7" max="7" width="19.375" style="2" customWidth="1"/>
    <col min="8" max="8" width="33.375" style="2" customWidth="1"/>
    <col min="9" max="9" width="23.00390625" style="2" customWidth="1"/>
    <col min="10" max="10" width="17.625" style="2" customWidth="1"/>
    <col min="11" max="11" width="18.625" style="2" customWidth="1"/>
    <col min="12" max="16384" width="9.125" style="2" customWidth="1"/>
  </cols>
  <sheetData>
    <row r="1" spans="3:9" ht="45" customHeight="1">
      <c r="C1" s="3"/>
      <c r="D1" s="3"/>
      <c r="E1" s="414"/>
      <c r="F1" s="414"/>
      <c r="G1" s="414"/>
      <c r="H1" s="202" t="s">
        <v>439</v>
      </c>
      <c r="I1" s="203"/>
    </row>
    <row r="2" spans="8:9" ht="18.75">
      <c r="H2" s="202" t="s">
        <v>263</v>
      </c>
      <c r="I2" s="203"/>
    </row>
    <row r="3" spans="8:9" ht="18.75">
      <c r="H3" s="202" t="s">
        <v>325</v>
      </c>
      <c r="I3" s="203"/>
    </row>
    <row r="4" spans="8:9" ht="37.5" customHeight="1">
      <c r="H4" s="415" t="s">
        <v>428</v>
      </c>
      <c r="I4" s="415"/>
    </row>
    <row r="5" ht="18" customHeight="1">
      <c r="H5" s="202"/>
    </row>
    <row r="6" ht="18" customHeight="1"/>
    <row r="7" spans="2:10" ht="56.25" customHeight="1">
      <c r="B7" s="5"/>
      <c r="C7" s="416" t="s">
        <v>366</v>
      </c>
      <c r="D7" s="417"/>
      <c r="E7" s="417"/>
      <c r="F7" s="417"/>
      <c r="G7" s="417"/>
      <c r="H7" s="417"/>
      <c r="I7" s="417"/>
      <c r="J7" s="78"/>
    </row>
    <row r="8" spans="1:10" ht="38.25" customHeight="1" thickBot="1">
      <c r="A8" s="204" t="s">
        <v>381</v>
      </c>
      <c r="I8" s="4" t="s">
        <v>8</v>
      </c>
      <c r="J8" s="4"/>
    </row>
    <row r="9" spans="1:10" ht="81.75" customHeight="1" thickBot="1">
      <c r="A9" s="418" t="s">
        <v>38</v>
      </c>
      <c r="B9" s="418" t="s">
        <v>76</v>
      </c>
      <c r="C9" s="418" t="s">
        <v>20</v>
      </c>
      <c r="D9" s="418" t="s">
        <v>138</v>
      </c>
      <c r="E9" s="420" t="s">
        <v>139</v>
      </c>
      <c r="F9" s="420" t="s">
        <v>140</v>
      </c>
      <c r="G9" s="420" t="s">
        <v>78</v>
      </c>
      <c r="H9" s="422" t="s">
        <v>9</v>
      </c>
      <c r="I9" s="424" t="s">
        <v>10</v>
      </c>
      <c r="J9" s="425"/>
    </row>
    <row r="10" spans="1:10" ht="49.5" customHeight="1" thickBot="1">
      <c r="A10" s="419"/>
      <c r="B10" s="419"/>
      <c r="C10" s="419"/>
      <c r="D10" s="419"/>
      <c r="E10" s="421"/>
      <c r="F10" s="421"/>
      <c r="G10" s="421"/>
      <c r="H10" s="423"/>
      <c r="I10" s="81" t="s">
        <v>142</v>
      </c>
      <c r="J10" s="82" t="s">
        <v>141</v>
      </c>
    </row>
    <row r="11" spans="1:10" ht="34.5" customHeight="1" thickBot="1">
      <c r="A11" s="83"/>
      <c r="B11" s="174" t="s">
        <v>302</v>
      </c>
      <c r="C11" s="84" t="s">
        <v>266</v>
      </c>
      <c r="D11" s="84"/>
      <c r="E11" s="85"/>
      <c r="F11" s="85"/>
      <c r="G11" s="104">
        <f>SUM(G13:G42)</f>
        <v>2982759</v>
      </c>
      <c r="H11" s="104">
        <f>SUM(H13:H42)</f>
        <v>911441</v>
      </c>
      <c r="I11" s="104">
        <f>SUM(I13:I42)</f>
        <v>2071318</v>
      </c>
      <c r="J11" s="104">
        <f>SUM(J13:J42)</f>
        <v>2071318</v>
      </c>
    </row>
    <row r="12" spans="1:10" ht="34.5" customHeight="1" thickBot="1">
      <c r="A12" s="83"/>
      <c r="B12" s="174" t="s">
        <v>303</v>
      </c>
      <c r="C12" s="426" t="s">
        <v>266</v>
      </c>
      <c r="D12" s="427"/>
      <c r="E12" s="85"/>
      <c r="F12" s="85"/>
      <c r="G12" s="104">
        <f>G11</f>
        <v>2982759</v>
      </c>
      <c r="H12" s="104">
        <f>H11</f>
        <v>911441</v>
      </c>
      <c r="I12" s="104">
        <f>I11</f>
        <v>2071318</v>
      </c>
      <c r="J12" s="104">
        <f>J11</f>
        <v>2071318</v>
      </c>
    </row>
    <row r="13" spans="1:11" ht="117.75" customHeight="1" thickBot="1">
      <c r="A13" s="86" t="s">
        <v>125</v>
      </c>
      <c r="B13" s="302">
        <v>2111</v>
      </c>
      <c r="C13" s="303" t="s">
        <v>127</v>
      </c>
      <c r="D13" s="304" t="s">
        <v>126</v>
      </c>
      <c r="E13" s="305" t="s">
        <v>405</v>
      </c>
      <c r="F13" s="305" t="s">
        <v>406</v>
      </c>
      <c r="G13" s="306">
        <f>H13+I13</f>
        <v>485000</v>
      </c>
      <c r="H13" s="306">
        <v>450000</v>
      </c>
      <c r="I13" s="307">
        <v>35000</v>
      </c>
      <c r="J13" s="307">
        <v>35000</v>
      </c>
      <c r="K13" s="79"/>
    </row>
    <row r="14" spans="1:11" ht="61.5" customHeight="1" thickBot="1">
      <c r="A14" s="64" t="s">
        <v>248</v>
      </c>
      <c r="B14" s="276">
        <v>2152</v>
      </c>
      <c r="C14" s="276" t="s">
        <v>249</v>
      </c>
      <c r="D14" s="131" t="s">
        <v>250</v>
      </c>
      <c r="E14" s="305" t="s">
        <v>405</v>
      </c>
      <c r="F14" s="305" t="s">
        <v>406</v>
      </c>
      <c r="G14" s="306">
        <f>H14+I14</f>
        <v>39000</v>
      </c>
      <c r="H14" s="306">
        <v>39000</v>
      </c>
      <c r="I14" s="307">
        <v>0</v>
      </c>
      <c r="J14" s="307">
        <v>0</v>
      </c>
      <c r="K14" s="79"/>
    </row>
    <row r="15" spans="1:11" ht="141" customHeight="1" hidden="1" thickBot="1">
      <c r="A15" s="86" t="s">
        <v>286</v>
      </c>
      <c r="B15" s="302">
        <v>3160</v>
      </c>
      <c r="C15" s="303">
        <v>1010</v>
      </c>
      <c r="D15" s="304" t="s">
        <v>287</v>
      </c>
      <c r="E15" s="305" t="s">
        <v>372</v>
      </c>
      <c r="F15" s="305" t="s">
        <v>312</v>
      </c>
      <c r="G15" s="306">
        <f aca="true" t="shared" si="0" ref="G15:G41">H15+I15</f>
        <v>0</v>
      </c>
      <c r="H15" s="306">
        <v>0</v>
      </c>
      <c r="I15" s="307">
        <v>0</v>
      </c>
      <c r="J15" s="307">
        <v>0</v>
      </c>
      <c r="K15" s="79"/>
    </row>
    <row r="16" spans="1:11" ht="65.25" customHeight="1" hidden="1" thickBot="1">
      <c r="A16" s="86" t="s">
        <v>261</v>
      </c>
      <c r="B16" s="302">
        <v>3032</v>
      </c>
      <c r="C16" s="303">
        <v>1070</v>
      </c>
      <c r="D16" s="139" t="s">
        <v>262</v>
      </c>
      <c r="E16" s="305" t="s">
        <v>372</v>
      </c>
      <c r="F16" s="305" t="s">
        <v>330</v>
      </c>
      <c r="G16" s="306">
        <f t="shared" si="0"/>
        <v>0</v>
      </c>
      <c r="H16" s="306">
        <v>0</v>
      </c>
      <c r="I16" s="307"/>
      <c r="J16" s="307"/>
      <c r="K16" s="79"/>
    </row>
    <row r="17" spans="1:11" ht="108.75" customHeight="1" hidden="1" thickBot="1">
      <c r="A17" s="86" t="s">
        <v>102</v>
      </c>
      <c r="B17" s="302">
        <v>3140</v>
      </c>
      <c r="C17" s="303">
        <v>1040</v>
      </c>
      <c r="D17" s="304" t="s">
        <v>101</v>
      </c>
      <c r="E17" s="305" t="s">
        <v>373</v>
      </c>
      <c r="F17" s="305" t="s">
        <v>331</v>
      </c>
      <c r="G17" s="306">
        <f t="shared" si="0"/>
        <v>0</v>
      </c>
      <c r="H17" s="306">
        <v>0</v>
      </c>
      <c r="I17" s="307"/>
      <c r="J17" s="307"/>
      <c r="K17" s="79"/>
    </row>
    <row r="18" spans="1:11" ht="123.75" customHeight="1" hidden="1" thickBot="1">
      <c r="A18" s="86" t="s">
        <v>286</v>
      </c>
      <c r="B18" s="302">
        <v>3160</v>
      </c>
      <c r="C18" s="303">
        <v>1010</v>
      </c>
      <c r="D18" s="132" t="s">
        <v>287</v>
      </c>
      <c r="E18" s="305" t="s">
        <v>372</v>
      </c>
      <c r="F18" s="305" t="s">
        <v>330</v>
      </c>
      <c r="G18" s="306">
        <f t="shared" si="0"/>
        <v>0</v>
      </c>
      <c r="H18" s="306">
        <v>0</v>
      </c>
      <c r="I18" s="307"/>
      <c r="J18" s="307"/>
      <c r="K18" s="79"/>
    </row>
    <row r="19" spans="1:11" ht="84.75" customHeight="1" hidden="1" thickBot="1">
      <c r="A19" s="86" t="s">
        <v>246</v>
      </c>
      <c r="B19" s="302">
        <v>3210</v>
      </c>
      <c r="C19" s="303">
        <v>1050</v>
      </c>
      <c r="D19" s="304" t="s">
        <v>247</v>
      </c>
      <c r="E19" s="305" t="s">
        <v>337</v>
      </c>
      <c r="F19" s="305" t="s">
        <v>332</v>
      </c>
      <c r="G19" s="306">
        <f t="shared" si="0"/>
        <v>0</v>
      </c>
      <c r="H19" s="306">
        <v>0</v>
      </c>
      <c r="I19" s="307">
        <v>0</v>
      </c>
      <c r="J19" s="307">
        <v>0</v>
      </c>
      <c r="K19" s="79"/>
    </row>
    <row r="20" spans="1:11" ht="62.25" customHeight="1" thickBot="1">
      <c r="A20" s="86" t="s">
        <v>87</v>
      </c>
      <c r="B20" s="302">
        <v>3242</v>
      </c>
      <c r="C20" s="303">
        <v>1090</v>
      </c>
      <c r="D20" s="304" t="s">
        <v>63</v>
      </c>
      <c r="E20" s="305" t="s">
        <v>372</v>
      </c>
      <c r="F20" s="305" t="s">
        <v>312</v>
      </c>
      <c r="G20" s="306">
        <f t="shared" si="0"/>
        <v>80000</v>
      </c>
      <c r="H20" s="306">
        <v>80000</v>
      </c>
      <c r="I20" s="307">
        <v>0</v>
      </c>
      <c r="J20" s="307">
        <v>0</v>
      </c>
      <c r="K20" s="79"/>
    </row>
    <row r="21" spans="1:11" ht="62.25" customHeight="1" hidden="1" thickBot="1">
      <c r="A21" s="86" t="s">
        <v>89</v>
      </c>
      <c r="B21" s="302">
        <v>4060</v>
      </c>
      <c r="C21" s="303" t="s">
        <v>0</v>
      </c>
      <c r="D21" s="304" t="s">
        <v>64</v>
      </c>
      <c r="E21" s="305" t="s">
        <v>294</v>
      </c>
      <c r="F21" s="305" t="s">
        <v>293</v>
      </c>
      <c r="G21" s="306">
        <f t="shared" si="0"/>
        <v>0</v>
      </c>
      <c r="H21" s="306"/>
      <c r="I21" s="307"/>
      <c r="J21" s="307">
        <v>0</v>
      </c>
      <c r="K21" s="79"/>
    </row>
    <row r="22" spans="1:11" ht="63.75" customHeight="1" hidden="1" thickBot="1">
      <c r="A22" s="86" t="s">
        <v>91</v>
      </c>
      <c r="B22" s="302">
        <v>5011</v>
      </c>
      <c r="C22" s="303" t="s">
        <v>23</v>
      </c>
      <c r="D22" s="304" t="s">
        <v>66</v>
      </c>
      <c r="E22" s="305" t="s">
        <v>294</v>
      </c>
      <c r="F22" s="305" t="s">
        <v>293</v>
      </c>
      <c r="G22" s="306">
        <f t="shared" si="0"/>
        <v>0</v>
      </c>
      <c r="H22" s="306"/>
      <c r="I22" s="307"/>
      <c r="J22" s="307"/>
      <c r="K22" s="79"/>
    </row>
    <row r="23" spans="1:11" ht="64.5" customHeight="1" hidden="1" thickBot="1">
      <c r="A23" s="86" t="s">
        <v>94</v>
      </c>
      <c r="B23" s="308">
        <v>6014</v>
      </c>
      <c r="C23" s="305" t="s">
        <v>30</v>
      </c>
      <c r="D23" s="309" t="s">
        <v>68</v>
      </c>
      <c r="E23" s="305" t="s">
        <v>294</v>
      </c>
      <c r="F23" s="305" t="s">
        <v>304</v>
      </c>
      <c r="G23" s="306">
        <f t="shared" si="0"/>
        <v>0</v>
      </c>
      <c r="H23" s="307">
        <v>0</v>
      </c>
      <c r="I23" s="307">
        <v>0</v>
      </c>
      <c r="J23" s="307">
        <v>0</v>
      </c>
      <c r="K23" s="80"/>
    </row>
    <row r="24" spans="1:11" ht="68.25" customHeight="1" hidden="1" thickBot="1">
      <c r="A24" s="86" t="s">
        <v>120</v>
      </c>
      <c r="B24" s="308">
        <v>6020</v>
      </c>
      <c r="C24" s="305" t="s">
        <v>30</v>
      </c>
      <c r="D24" s="309" t="s">
        <v>277</v>
      </c>
      <c r="E24" s="305" t="s">
        <v>294</v>
      </c>
      <c r="F24" s="305" t="s">
        <v>293</v>
      </c>
      <c r="G24" s="306">
        <f t="shared" si="0"/>
        <v>0</v>
      </c>
      <c r="H24" s="307"/>
      <c r="I24" s="307"/>
      <c r="J24" s="307">
        <v>0</v>
      </c>
      <c r="K24" s="80"/>
    </row>
    <row r="25" spans="1:11" ht="51" customHeight="1" hidden="1" thickBot="1">
      <c r="A25" s="86" t="s">
        <v>120</v>
      </c>
      <c r="B25" s="302">
        <v>6020</v>
      </c>
      <c r="C25" s="303" t="s">
        <v>30</v>
      </c>
      <c r="D25" s="304" t="s">
        <v>121</v>
      </c>
      <c r="E25" s="305" t="s">
        <v>294</v>
      </c>
      <c r="F25" s="305" t="s">
        <v>293</v>
      </c>
      <c r="G25" s="306">
        <f t="shared" si="0"/>
        <v>0</v>
      </c>
      <c r="H25" s="307">
        <v>0</v>
      </c>
      <c r="I25" s="307"/>
      <c r="J25" s="307"/>
      <c r="K25" s="80"/>
    </row>
    <row r="26" spans="1:11" ht="54.75" customHeight="1" thickBot="1">
      <c r="A26" s="86" t="s">
        <v>95</v>
      </c>
      <c r="B26" s="308">
        <v>6030</v>
      </c>
      <c r="C26" s="308" t="s">
        <v>30</v>
      </c>
      <c r="D26" s="309" t="s">
        <v>69</v>
      </c>
      <c r="E26" s="305" t="s">
        <v>374</v>
      </c>
      <c r="F26" s="305" t="s">
        <v>407</v>
      </c>
      <c r="G26" s="306">
        <f t="shared" si="0"/>
        <v>242441</v>
      </c>
      <c r="H26" s="307">
        <v>242441</v>
      </c>
      <c r="I26" s="307">
        <v>0</v>
      </c>
      <c r="J26" s="307">
        <v>0</v>
      </c>
      <c r="K26" s="80"/>
    </row>
    <row r="27" spans="1:11" ht="140.25" customHeight="1" hidden="1" thickBot="1">
      <c r="A27" s="86" t="s">
        <v>385</v>
      </c>
      <c r="B27" s="308">
        <v>6071</v>
      </c>
      <c r="C27" s="308" t="s">
        <v>210</v>
      </c>
      <c r="D27" s="309" t="s">
        <v>386</v>
      </c>
      <c r="E27" s="305" t="s">
        <v>429</v>
      </c>
      <c r="F27" s="310" t="s">
        <v>408</v>
      </c>
      <c r="G27" s="306">
        <f t="shared" si="0"/>
        <v>0</v>
      </c>
      <c r="H27" s="307">
        <v>0</v>
      </c>
      <c r="I27" s="307">
        <v>0</v>
      </c>
      <c r="J27" s="307">
        <v>0</v>
      </c>
      <c r="K27" s="80"/>
    </row>
    <row r="28" spans="1:11" ht="59.25" customHeight="1" thickBot="1">
      <c r="A28" s="86" t="s">
        <v>97</v>
      </c>
      <c r="B28" s="308">
        <v>7130</v>
      </c>
      <c r="C28" s="308" t="s">
        <v>2</v>
      </c>
      <c r="D28" s="309" t="s">
        <v>70</v>
      </c>
      <c r="E28" s="305" t="s">
        <v>374</v>
      </c>
      <c r="F28" s="310" t="s">
        <v>409</v>
      </c>
      <c r="G28" s="306">
        <f t="shared" si="0"/>
        <v>49988</v>
      </c>
      <c r="H28" s="307">
        <v>0</v>
      </c>
      <c r="I28" s="307">
        <v>49988</v>
      </c>
      <c r="J28" s="307">
        <v>49988</v>
      </c>
      <c r="K28" s="80"/>
    </row>
    <row r="29" spans="1:11" ht="63" customHeight="1" thickBot="1">
      <c r="A29" s="86" t="s">
        <v>148</v>
      </c>
      <c r="B29" s="308">
        <v>7350</v>
      </c>
      <c r="C29" s="308" t="s">
        <v>71</v>
      </c>
      <c r="D29" s="309" t="s">
        <v>147</v>
      </c>
      <c r="E29" s="305" t="s">
        <v>374</v>
      </c>
      <c r="F29" s="310" t="s">
        <v>409</v>
      </c>
      <c r="G29" s="306">
        <f>H29+I29</f>
        <v>120774</v>
      </c>
      <c r="H29" s="307">
        <v>0</v>
      </c>
      <c r="I29" s="307">
        <v>120774</v>
      </c>
      <c r="J29" s="307">
        <v>120774</v>
      </c>
      <c r="K29" s="80"/>
    </row>
    <row r="30" spans="1:11" ht="57.75" customHeight="1" hidden="1" thickBot="1">
      <c r="A30" s="86" t="s">
        <v>221</v>
      </c>
      <c r="B30" s="308">
        <v>7330</v>
      </c>
      <c r="C30" s="308" t="s">
        <v>71</v>
      </c>
      <c r="D30" s="309" t="s">
        <v>222</v>
      </c>
      <c r="E30" s="305" t="s">
        <v>267</v>
      </c>
      <c r="F30" s="311" t="s">
        <v>293</v>
      </c>
      <c r="G30" s="306">
        <f t="shared" si="0"/>
        <v>0</v>
      </c>
      <c r="H30" s="307"/>
      <c r="I30" s="307">
        <v>0</v>
      </c>
      <c r="J30" s="307">
        <v>0</v>
      </c>
      <c r="K30" s="80"/>
    </row>
    <row r="31" spans="1:11" ht="48" hidden="1" thickBot="1">
      <c r="A31" s="86" t="s">
        <v>148</v>
      </c>
      <c r="B31" s="308">
        <v>7350</v>
      </c>
      <c r="C31" s="308" t="s">
        <v>71</v>
      </c>
      <c r="D31" s="309" t="s">
        <v>147</v>
      </c>
      <c r="E31" s="305" t="s">
        <v>267</v>
      </c>
      <c r="F31" s="310" t="s">
        <v>293</v>
      </c>
      <c r="G31" s="306">
        <f t="shared" si="0"/>
        <v>0</v>
      </c>
      <c r="H31" s="307"/>
      <c r="I31" s="307">
        <v>0</v>
      </c>
      <c r="J31" s="307">
        <v>0</v>
      </c>
      <c r="K31" s="80"/>
    </row>
    <row r="32" spans="1:11" ht="104.25" customHeight="1" thickBot="1">
      <c r="A32" s="86" t="s">
        <v>99</v>
      </c>
      <c r="B32" s="308">
        <v>7461</v>
      </c>
      <c r="C32" s="308" t="s">
        <v>31</v>
      </c>
      <c r="D32" s="309" t="s">
        <v>72</v>
      </c>
      <c r="E32" s="305" t="s">
        <v>410</v>
      </c>
      <c r="F32" s="310" t="s">
        <v>411</v>
      </c>
      <c r="G32" s="306">
        <f t="shared" si="0"/>
        <v>1965556</v>
      </c>
      <c r="H32" s="307">
        <v>100000</v>
      </c>
      <c r="I32" s="307">
        <v>1865556</v>
      </c>
      <c r="J32" s="307">
        <v>1865556</v>
      </c>
      <c r="K32" s="80"/>
    </row>
    <row r="33" spans="1:11" ht="60.75" customHeight="1" hidden="1" thickBot="1">
      <c r="A33" s="86" t="s">
        <v>97</v>
      </c>
      <c r="B33" s="308">
        <v>7130</v>
      </c>
      <c r="C33" s="312" t="s">
        <v>2</v>
      </c>
      <c r="D33" s="309" t="s">
        <v>70</v>
      </c>
      <c r="E33" s="305" t="s">
        <v>374</v>
      </c>
      <c r="F33" s="305" t="s">
        <v>333</v>
      </c>
      <c r="G33" s="306">
        <f t="shared" si="0"/>
        <v>0</v>
      </c>
      <c r="H33" s="307">
        <v>0</v>
      </c>
      <c r="I33" s="313">
        <v>0</v>
      </c>
      <c r="J33" s="307">
        <v>0</v>
      </c>
      <c r="K33" s="80"/>
    </row>
    <row r="34" spans="1:11" ht="32.25" customHeight="1" hidden="1" thickBot="1">
      <c r="A34" s="86" t="s">
        <v>163</v>
      </c>
      <c r="B34" s="308">
        <v>8130</v>
      </c>
      <c r="C34" s="312" t="s">
        <v>162</v>
      </c>
      <c r="D34" s="309" t="s">
        <v>161</v>
      </c>
      <c r="E34" s="305" t="s">
        <v>267</v>
      </c>
      <c r="F34" s="310" t="s">
        <v>293</v>
      </c>
      <c r="G34" s="306">
        <f t="shared" si="0"/>
        <v>0</v>
      </c>
      <c r="H34" s="307"/>
      <c r="I34" s="313"/>
      <c r="J34" s="307"/>
      <c r="K34" s="80"/>
    </row>
    <row r="35" spans="1:11" ht="29.25" customHeight="1" hidden="1" thickBot="1">
      <c r="A35" s="86" t="s">
        <v>167</v>
      </c>
      <c r="B35" s="308">
        <v>8230</v>
      </c>
      <c r="C35" s="312" t="s">
        <v>166</v>
      </c>
      <c r="D35" s="309" t="s">
        <v>168</v>
      </c>
      <c r="E35" s="305" t="s">
        <v>267</v>
      </c>
      <c r="F35" s="310" t="s">
        <v>293</v>
      </c>
      <c r="G35" s="306">
        <f t="shared" si="0"/>
        <v>0</v>
      </c>
      <c r="H35" s="307"/>
      <c r="I35" s="313"/>
      <c r="J35" s="307"/>
      <c r="K35" s="80"/>
    </row>
    <row r="36" spans="1:11" ht="30.75" customHeight="1" hidden="1" thickBot="1">
      <c r="A36" s="86" t="s">
        <v>144</v>
      </c>
      <c r="B36" s="308">
        <v>8340</v>
      </c>
      <c r="C36" s="308" t="s">
        <v>145</v>
      </c>
      <c r="D36" s="309" t="s">
        <v>146</v>
      </c>
      <c r="E36" s="305" t="s">
        <v>267</v>
      </c>
      <c r="F36" s="310" t="s">
        <v>293</v>
      </c>
      <c r="G36" s="306">
        <f t="shared" si="0"/>
        <v>0</v>
      </c>
      <c r="H36" s="307"/>
      <c r="I36" s="313"/>
      <c r="J36" s="307"/>
      <c r="K36" s="80"/>
    </row>
    <row r="37" spans="1:11" ht="63.75" customHeight="1" hidden="1" thickBot="1">
      <c r="A37" s="86" t="s">
        <v>169</v>
      </c>
      <c r="B37" s="308">
        <v>9800</v>
      </c>
      <c r="C37" s="312" t="s">
        <v>18</v>
      </c>
      <c r="D37" s="309" t="s">
        <v>170</v>
      </c>
      <c r="E37" s="305" t="s">
        <v>267</v>
      </c>
      <c r="F37" s="310" t="s">
        <v>293</v>
      </c>
      <c r="G37" s="306">
        <f t="shared" si="0"/>
        <v>0</v>
      </c>
      <c r="H37" s="307"/>
      <c r="I37" s="313"/>
      <c r="J37" s="307"/>
      <c r="K37" s="80"/>
    </row>
    <row r="38" spans="1:11" ht="67.5" customHeight="1" hidden="1" thickBot="1">
      <c r="A38" s="86" t="s">
        <v>221</v>
      </c>
      <c r="B38" s="308">
        <v>7330</v>
      </c>
      <c r="C38" s="312" t="s">
        <v>71</v>
      </c>
      <c r="D38" s="309" t="s">
        <v>222</v>
      </c>
      <c r="E38" s="305" t="s">
        <v>374</v>
      </c>
      <c r="F38" s="305" t="s">
        <v>333</v>
      </c>
      <c r="G38" s="306">
        <f t="shared" si="0"/>
        <v>0</v>
      </c>
      <c r="H38" s="307">
        <v>0</v>
      </c>
      <c r="I38" s="313">
        <v>0</v>
      </c>
      <c r="J38" s="307">
        <v>0</v>
      </c>
      <c r="K38" s="80"/>
    </row>
    <row r="39" spans="1:11" ht="68.25" customHeight="1" hidden="1" thickBot="1">
      <c r="A39" s="86" t="s">
        <v>327</v>
      </c>
      <c r="B39" s="308">
        <v>7670</v>
      </c>
      <c r="C39" s="312" t="s">
        <v>116</v>
      </c>
      <c r="D39" s="64" t="s">
        <v>329</v>
      </c>
      <c r="E39" s="305" t="s">
        <v>338</v>
      </c>
      <c r="F39" s="305" t="s">
        <v>334</v>
      </c>
      <c r="G39" s="306">
        <f t="shared" si="0"/>
        <v>0</v>
      </c>
      <c r="H39" s="307">
        <v>0</v>
      </c>
      <c r="I39" s="313">
        <v>0</v>
      </c>
      <c r="J39" s="307">
        <v>0</v>
      </c>
      <c r="K39" s="80"/>
    </row>
    <row r="40" spans="1:11" ht="69" customHeight="1" thickBot="1">
      <c r="A40" s="86" t="s">
        <v>163</v>
      </c>
      <c r="B40" s="308">
        <v>8130</v>
      </c>
      <c r="C40" s="312" t="s">
        <v>162</v>
      </c>
      <c r="D40" s="309" t="s">
        <v>161</v>
      </c>
      <c r="E40" s="305" t="s">
        <v>375</v>
      </c>
      <c r="F40" s="305" t="s">
        <v>305</v>
      </c>
      <c r="G40" s="306">
        <f t="shared" si="0"/>
        <v>0</v>
      </c>
      <c r="H40" s="307">
        <v>0</v>
      </c>
      <c r="I40" s="307">
        <v>0</v>
      </c>
      <c r="J40" s="314">
        <v>0</v>
      </c>
      <c r="K40" s="80"/>
    </row>
    <row r="41" spans="1:11" ht="57.75" customHeight="1" hidden="1" thickBot="1">
      <c r="A41" s="86" t="s">
        <v>167</v>
      </c>
      <c r="B41" s="308">
        <v>8230</v>
      </c>
      <c r="C41" s="312" t="s">
        <v>166</v>
      </c>
      <c r="D41" s="315" t="s">
        <v>168</v>
      </c>
      <c r="E41" s="305" t="s">
        <v>376</v>
      </c>
      <c r="F41" s="310" t="s">
        <v>335</v>
      </c>
      <c r="G41" s="306">
        <f t="shared" si="0"/>
        <v>0</v>
      </c>
      <c r="H41" s="307">
        <v>0</v>
      </c>
      <c r="I41" s="313">
        <v>0</v>
      </c>
      <c r="J41" s="316">
        <v>0</v>
      </c>
      <c r="K41" s="80"/>
    </row>
    <row r="42" spans="1:11" ht="44.25" customHeight="1" hidden="1" thickBot="1">
      <c r="A42" s="86" t="s">
        <v>144</v>
      </c>
      <c r="B42" s="308">
        <v>8340</v>
      </c>
      <c r="C42" s="312" t="s">
        <v>145</v>
      </c>
      <c r="D42" s="315" t="s">
        <v>146</v>
      </c>
      <c r="E42" s="305" t="s">
        <v>111</v>
      </c>
      <c r="F42" s="310" t="s">
        <v>268</v>
      </c>
      <c r="G42" s="306">
        <f>H42+I42</f>
        <v>0</v>
      </c>
      <c r="H42" s="307"/>
      <c r="I42" s="313">
        <v>0</v>
      </c>
      <c r="J42" s="316"/>
      <c r="K42" s="80"/>
    </row>
    <row r="43" spans="1:10" ht="36" customHeight="1" thickBot="1">
      <c r="A43" s="176" t="s">
        <v>306</v>
      </c>
      <c r="B43" s="317"/>
      <c r="C43" s="84" t="s">
        <v>283</v>
      </c>
      <c r="D43" s="84"/>
      <c r="E43" s="85"/>
      <c r="F43" s="85"/>
      <c r="G43" s="104">
        <f>SUM(G45:G63)</f>
        <v>35000</v>
      </c>
      <c r="H43" s="104">
        <f>SUM(H45:H62)</f>
        <v>0</v>
      </c>
      <c r="I43" s="104">
        <f>SUM(I45:I63)</f>
        <v>35000</v>
      </c>
      <c r="J43" s="104">
        <f>SUM(J45:J63)</f>
        <v>35000</v>
      </c>
    </row>
    <row r="44" spans="1:10" ht="33.75" customHeight="1" thickBot="1">
      <c r="A44" s="176" t="s">
        <v>307</v>
      </c>
      <c r="B44" s="317"/>
      <c r="C44" s="84" t="s">
        <v>283</v>
      </c>
      <c r="D44" s="84"/>
      <c r="E44" s="85"/>
      <c r="F44" s="318"/>
      <c r="G44" s="104">
        <f>G43</f>
        <v>35000</v>
      </c>
      <c r="H44" s="104">
        <f>H43</f>
        <v>0</v>
      </c>
      <c r="I44" s="319">
        <f>I43</f>
        <v>35000</v>
      </c>
      <c r="J44" s="104">
        <f>J43</f>
        <v>35000</v>
      </c>
    </row>
    <row r="45" spans="1:10" s="119" customFormat="1" ht="72" customHeight="1" hidden="1" thickBot="1">
      <c r="A45" s="86" t="s">
        <v>202</v>
      </c>
      <c r="B45" s="308" t="s">
        <v>203</v>
      </c>
      <c r="C45" s="312" t="s">
        <v>22</v>
      </c>
      <c r="D45" s="315" t="s">
        <v>204</v>
      </c>
      <c r="E45" s="305" t="s">
        <v>267</v>
      </c>
      <c r="F45" s="310" t="s">
        <v>293</v>
      </c>
      <c r="G45" s="306">
        <v>0</v>
      </c>
      <c r="H45" s="307">
        <v>0</v>
      </c>
      <c r="I45" s="313">
        <v>0</v>
      </c>
      <c r="J45" s="307">
        <v>0</v>
      </c>
    </row>
    <row r="46" spans="1:10" s="119" customFormat="1" ht="54" customHeight="1" hidden="1" thickBot="1">
      <c r="A46" s="86" t="s">
        <v>227</v>
      </c>
      <c r="B46" s="308">
        <v>1010</v>
      </c>
      <c r="C46" s="312" t="s">
        <v>24</v>
      </c>
      <c r="D46" s="309" t="s">
        <v>62</v>
      </c>
      <c r="E46" s="305" t="s">
        <v>374</v>
      </c>
      <c r="F46" s="310" t="s">
        <v>407</v>
      </c>
      <c r="G46" s="306">
        <f>H46+I46</f>
        <v>0</v>
      </c>
      <c r="H46" s="307">
        <v>0</v>
      </c>
      <c r="I46" s="313">
        <v>0</v>
      </c>
      <c r="J46" s="307">
        <v>0</v>
      </c>
    </row>
    <row r="47" spans="1:10" s="119" customFormat="1" ht="99.75" customHeight="1" hidden="1" thickBot="1">
      <c r="A47" s="86" t="s">
        <v>295</v>
      </c>
      <c r="B47" s="308">
        <v>1021</v>
      </c>
      <c r="C47" s="312" t="s">
        <v>229</v>
      </c>
      <c r="D47" s="309" t="s">
        <v>226</v>
      </c>
      <c r="E47" s="305" t="s">
        <v>414</v>
      </c>
      <c r="F47" s="305" t="s">
        <v>415</v>
      </c>
      <c r="G47" s="306">
        <f>H47+I47</f>
        <v>0</v>
      </c>
      <c r="H47" s="307">
        <v>0</v>
      </c>
      <c r="I47" s="313">
        <v>0</v>
      </c>
      <c r="J47" s="307">
        <v>0</v>
      </c>
    </row>
    <row r="48" spans="1:10" s="119" customFormat="1" ht="90" customHeight="1" hidden="1" thickBot="1">
      <c r="A48" s="86" t="s">
        <v>316</v>
      </c>
      <c r="B48" s="308">
        <v>1061</v>
      </c>
      <c r="C48" s="312" t="s">
        <v>229</v>
      </c>
      <c r="D48" s="309" t="s">
        <v>326</v>
      </c>
      <c r="E48" s="305" t="s">
        <v>374</v>
      </c>
      <c r="F48" s="305" t="s">
        <v>407</v>
      </c>
      <c r="G48" s="306">
        <f aca="true" t="shared" si="1" ref="G48:G63">H48+I48</f>
        <v>0</v>
      </c>
      <c r="H48" s="307">
        <v>0</v>
      </c>
      <c r="I48" s="313">
        <v>0</v>
      </c>
      <c r="J48" s="307">
        <v>0</v>
      </c>
    </row>
    <row r="49" spans="1:10" s="119" customFormat="1" ht="90" customHeight="1" hidden="1" thickBot="1">
      <c r="A49" s="86" t="s">
        <v>289</v>
      </c>
      <c r="B49" s="308">
        <v>1080</v>
      </c>
      <c r="C49" s="312" t="s">
        <v>230</v>
      </c>
      <c r="D49" s="309" t="s">
        <v>288</v>
      </c>
      <c r="E49" s="305" t="s">
        <v>374</v>
      </c>
      <c r="F49" s="305" t="s">
        <v>407</v>
      </c>
      <c r="G49" s="306">
        <f>H49+I49</f>
        <v>0</v>
      </c>
      <c r="H49" s="307">
        <v>0</v>
      </c>
      <c r="I49" s="313">
        <v>0</v>
      </c>
      <c r="J49" s="307">
        <v>0</v>
      </c>
    </row>
    <row r="50" spans="1:10" s="119" customFormat="1" ht="108.75" customHeight="1" hidden="1" thickBot="1">
      <c r="A50" s="86" t="s">
        <v>392</v>
      </c>
      <c r="B50" s="308">
        <v>1181</v>
      </c>
      <c r="C50" s="312" t="s">
        <v>174</v>
      </c>
      <c r="D50" s="309" t="s">
        <v>391</v>
      </c>
      <c r="E50" s="305" t="s">
        <v>374</v>
      </c>
      <c r="F50" s="305" t="s">
        <v>407</v>
      </c>
      <c r="G50" s="306">
        <f>H50+I50</f>
        <v>0</v>
      </c>
      <c r="H50" s="307">
        <v>0</v>
      </c>
      <c r="I50" s="313">
        <v>0</v>
      </c>
      <c r="J50" s="307">
        <v>0</v>
      </c>
    </row>
    <row r="51" spans="1:10" s="119" customFormat="1" ht="112.5" customHeight="1" hidden="1" thickBot="1">
      <c r="A51" s="86" t="s">
        <v>394</v>
      </c>
      <c r="B51" s="308">
        <v>1182</v>
      </c>
      <c r="C51" s="312" t="s">
        <v>174</v>
      </c>
      <c r="D51" s="309" t="s">
        <v>393</v>
      </c>
      <c r="E51" s="305" t="s">
        <v>374</v>
      </c>
      <c r="F51" s="305" t="s">
        <v>407</v>
      </c>
      <c r="G51" s="306">
        <f>H51+I51</f>
        <v>0</v>
      </c>
      <c r="H51" s="307">
        <v>0</v>
      </c>
      <c r="I51" s="313">
        <v>0</v>
      </c>
      <c r="J51" s="307">
        <v>0</v>
      </c>
    </row>
    <row r="52" spans="1:10" s="119" customFormat="1" ht="90" customHeight="1" hidden="1" thickBot="1">
      <c r="A52" s="86" t="s">
        <v>314</v>
      </c>
      <c r="B52" s="308">
        <v>1200</v>
      </c>
      <c r="C52" s="312" t="s">
        <v>174</v>
      </c>
      <c r="D52" s="309" t="s">
        <v>299</v>
      </c>
      <c r="E52" s="305" t="s">
        <v>374</v>
      </c>
      <c r="F52" s="305" t="s">
        <v>407</v>
      </c>
      <c r="G52" s="306">
        <f>H52+I52</f>
        <v>0</v>
      </c>
      <c r="H52" s="307">
        <v>0</v>
      </c>
      <c r="I52" s="313"/>
      <c r="J52" s="307"/>
    </row>
    <row r="53" spans="1:10" s="119" customFormat="1" ht="90" customHeight="1" hidden="1" thickBot="1">
      <c r="A53" s="86" t="s">
        <v>404</v>
      </c>
      <c r="B53" s="308">
        <v>1210</v>
      </c>
      <c r="C53" s="312" t="s">
        <v>174</v>
      </c>
      <c r="D53" s="320" t="s">
        <v>403</v>
      </c>
      <c r="E53" s="305" t="s">
        <v>374</v>
      </c>
      <c r="F53" s="305" t="s">
        <v>407</v>
      </c>
      <c r="G53" s="306">
        <f>H53+I53</f>
        <v>0</v>
      </c>
      <c r="H53" s="307">
        <v>0</v>
      </c>
      <c r="I53" s="313"/>
      <c r="J53" s="307"/>
    </row>
    <row r="54" spans="1:10" s="119" customFormat="1" ht="60.75" customHeight="1" hidden="1" thickBot="1">
      <c r="A54" s="86" t="s">
        <v>234</v>
      </c>
      <c r="B54" s="308">
        <v>4030</v>
      </c>
      <c r="C54" s="312" t="s">
        <v>235</v>
      </c>
      <c r="D54" s="214" t="s">
        <v>236</v>
      </c>
      <c r="E54" s="321" t="s">
        <v>374</v>
      </c>
      <c r="F54" s="305" t="s">
        <v>407</v>
      </c>
      <c r="G54" s="306">
        <f t="shared" si="1"/>
        <v>0</v>
      </c>
      <c r="H54" s="307">
        <v>0</v>
      </c>
      <c r="I54" s="313">
        <v>0</v>
      </c>
      <c r="J54" s="307">
        <v>0</v>
      </c>
    </row>
    <row r="55" spans="1:10" s="119" customFormat="1" ht="60.75" customHeight="1" thickBot="1">
      <c r="A55" s="86" t="s">
        <v>232</v>
      </c>
      <c r="B55" s="308">
        <v>4060</v>
      </c>
      <c r="C55" s="312" t="s">
        <v>0</v>
      </c>
      <c r="D55" s="214" t="s">
        <v>64</v>
      </c>
      <c r="E55" s="321" t="s">
        <v>374</v>
      </c>
      <c r="F55" s="305" t="s">
        <v>407</v>
      </c>
      <c r="G55" s="306">
        <f t="shared" si="1"/>
        <v>35000</v>
      </c>
      <c r="H55" s="307">
        <v>0</v>
      </c>
      <c r="I55" s="313">
        <v>35000</v>
      </c>
      <c r="J55" s="307">
        <v>35000</v>
      </c>
    </row>
    <row r="56" spans="1:10" s="119" customFormat="1" ht="73.5" customHeight="1" hidden="1" thickBot="1">
      <c r="A56" s="86" t="s">
        <v>208</v>
      </c>
      <c r="B56" s="308">
        <v>1170</v>
      </c>
      <c r="C56" s="312" t="s">
        <v>174</v>
      </c>
      <c r="D56" s="214" t="s">
        <v>175</v>
      </c>
      <c r="E56" s="321" t="s">
        <v>374</v>
      </c>
      <c r="F56" s="310" t="s">
        <v>407</v>
      </c>
      <c r="G56" s="306">
        <f t="shared" si="1"/>
        <v>0</v>
      </c>
      <c r="H56" s="307">
        <v>0</v>
      </c>
      <c r="I56" s="313">
        <v>0</v>
      </c>
      <c r="J56" s="307">
        <v>0</v>
      </c>
    </row>
    <row r="57" spans="1:10" s="119" customFormat="1" ht="54" customHeight="1" hidden="1" thickBot="1">
      <c r="A57" s="86" t="s">
        <v>115</v>
      </c>
      <c r="B57" s="308">
        <v>3132</v>
      </c>
      <c r="C57" s="312">
        <v>1040</v>
      </c>
      <c r="D57" s="214" t="s">
        <v>41</v>
      </c>
      <c r="E57" s="321" t="s">
        <v>374</v>
      </c>
      <c r="F57" s="310" t="s">
        <v>407</v>
      </c>
      <c r="G57" s="306">
        <f t="shared" si="1"/>
        <v>0</v>
      </c>
      <c r="H57" s="307">
        <v>0</v>
      </c>
      <c r="I57" s="307">
        <v>0</v>
      </c>
      <c r="J57" s="314">
        <v>0</v>
      </c>
    </row>
    <row r="58" spans="1:10" s="119" customFormat="1" ht="63" customHeight="1" hidden="1" thickBot="1">
      <c r="A58" s="86" t="s">
        <v>234</v>
      </c>
      <c r="B58" s="308">
        <v>4030</v>
      </c>
      <c r="C58" s="312" t="s">
        <v>235</v>
      </c>
      <c r="D58" s="214" t="s">
        <v>236</v>
      </c>
      <c r="E58" s="321" t="s">
        <v>267</v>
      </c>
      <c r="F58" s="311" t="s">
        <v>293</v>
      </c>
      <c r="G58" s="306">
        <f t="shared" si="1"/>
        <v>0</v>
      </c>
      <c r="H58" s="307">
        <v>0</v>
      </c>
      <c r="I58" s="307">
        <v>0</v>
      </c>
      <c r="J58" s="314">
        <v>0</v>
      </c>
    </row>
    <row r="59" spans="1:10" s="119" customFormat="1" ht="63" customHeight="1" hidden="1" thickBot="1">
      <c r="A59" s="86" t="s">
        <v>232</v>
      </c>
      <c r="B59" s="308">
        <v>4060</v>
      </c>
      <c r="C59" s="312" t="s">
        <v>0</v>
      </c>
      <c r="D59" s="214" t="s">
        <v>64</v>
      </c>
      <c r="E59" s="321" t="s">
        <v>294</v>
      </c>
      <c r="F59" s="305" t="s">
        <v>304</v>
      </c>
      <c r="G59" s="306">
        <f t="shared" si="1"/>
        <v>0</v>
      </c>
      <c r="H59" s="307"/>
      <c r="I59" s="307">
        <v>0</v>
      </c>
      <c r="J59" s="314">
        <v>0</v>
      </c>
    </row>
    <row r="60" spans="1:10" s="119" customFormat="1" ht="55.5" customHeight="1" hidden="1" thickBot="1">
      <c r="A60" s="86" t="s">
        <v>233</v>
      </c>
      <c r="B60" s="308">
        <v>4082</v>
      </c>
      <c r="C60" s="312" t="s">
        <v>1</v>
      </c>
      <c r="D60" s="214" t="s">
        <v>65</v>
      </c>
      <c r="E60" s="321" t="s">
        <v>294</v>
      </c>
      <c r="F60" s="305" t="s">
        <v>304</v>
      </c>
      <c r="G60" s="306">
        <f t="shared" si="1"/>
        <v>0</v>
      </c>
      <c r="H60" s="307">
        <v>0</v>
      </c>
      <c r="I60" s="307">
        <v>0</v>
      </c>
      <c r="J60" s="314">
        <v>0</v>
      </c>
    </row>
    <row r="61" spans="1:10" s="119" customFormat="1" ht="55.5" customHeight="1" hidden="1" thickBot="1">
      <c r="A61" s="86">
        <v>615011</v>
      </c>
      <c r="B61" s="308">
        <v>5011</v>
      </c>
      <c r="C61" s="312" t="s">
        <v>23</v>
      </c>
      <c r="D61" s="214" t="s">
        <v>66</v>
      </c>
      <c r="E61" s="321" t="s">
        <v>308</v>
      </c>
      <c r="F61" s="305" t="s">
        <v>336</v>
      </c>
      <c r="G61" s="306">
        <f t="shared" si="1"/>
        <v>0</v>
      </c>
      <c r="H61" s="307">
        <v>0</v>
      </c>
      <c r="I61" s="307">
        <v>0</v>
      </c>
      <c r="J61" s="314">
        <v>0</v>
      </c>
    </row>
    <row r="62" spans="1:10" s="119" customFormat="1" ht="55.5" customHeight="1" hidden="1" thickBot="1">
      <c r="A62" s="86" t="s">
        <v>92</v>
      </c>
      <c r="B62" s="308">
        <v>5012</v>
      </c>
      <c r="C62" s="312" t="s">
        <v>23</v>
      </c>
      <c r="D62" s="50" t="s">
        <v>67</v>
      </c>
      <c r="E62" s="321" t="s">
        <v>267</v>
      </c>
      <c r="F62" s="310" t="s">
        <v>293</v>
      </c>
      <c r="G62" s="306">
        <f>H62+I62</f>
        <v>0</v>
      </c>
      <c r="H62" s="307">
        <v>0</v>
      </c>
      <c r="I62" s="313"/>
      <c r="J62" s="307"/>
    </row>
    <row r="63" spans="1:10" s="119" customFormat="1" ht="96.75" customHeight="1" hidden="1" thickBot="1">
      <c r="A63" s="86" t="s">
        <v>388</v>
      </c>
      <c r="B63" s="308">
        <v>7363</v>
      </c>
      <c r="C63" s="312" t="s">
        <v>116</v>
      </c>
      <c r="D63" s="50" t="s">
        <v>117</v>
      </c>
      <c r="E63" s="321" t="s">
        <v>374</v>
      </c>
      <c r="F63" s="310" t="s">
        <v>407</v>
      </c>
      <c r="G63" s="306">
        <f t="shared" si="1"/>
        <v>0</v>
      </c>
      <c r="H63" s="307">
        <v>0</v>
      </c>
      <c r="I63" s="313">
        <v>0</v>
      </c>
      <c r="J63" s="307">
        <v>0</v>
      </c>
    </row>
    <row r="64" spans="1:10" s="119" customFormat="1" ht="39" customHeight="1" thickBot="1">
      <c r="A64" s="177" t="s">
        <v>309</v>
      </c>
      <c r="B64" s="322"/>
      <c r="C64" s="428" t="s">
        <v>290</v>
      </c>
      <c r="D64" s="429"/>
      <c r="E64" s="430"/>
      <c r="F64" s="323"/>
      <c r="G64" s="324">
        <f>G65</f>
        <v>50000</v>
      </c>
      <c r="H64" s="325">
        <f>H65</f>
        <v>50000</v>
      </c>
      <c r="I64" s="326">
        <v>0</v>
      </c>
      <c r="J64" s="325">
        <v>0</v>
      </c>
    </row>
    <row r="65" spans="1:10" s="119" customFormat="1" ht="37.5" customHeight="1" thickBot="1">
      <c r="A65" s="177" t="s">
        <v>310</v>
      </c>
      <c r="B65" s="322"/>
      <c r="C65" s="428" t="s">
        <v>290</v>
      </c>
      <c r="D65" s="431"/>
      <c r="E65" s="430"/>
      <c r="F65" s="323"/>
      <c r="G65" s="324">
        <f>SUM(G66:G68)</f>
        <v>50000</v>
      </c>
      <c r="H65" s="325">
        <f>SUM(H66:H68)</f>
        <v>50000</v>
      </c>
      <c r="I65" s="326">
        <f>SUM(I66:I68)</f>
        <v>0</v>
      </c>
      <c r="J65" s="325">
        <f>SUM(J66:J68)</f>
        <v>0</v>
      </c>
    </row>
    <row r="66" spans="1:10" s="119" customFormat="1" ht="150.75" customHeight="1" hidden="1" thickBot="1">
      <c r="A66" s="86">
        <v>3719430</v>
      </c>
      <c r="B66" s="308">
        <v>9430</v>
      </c>
      <c r="C66" s="312" t="s">
        <v>18</v>
      </c>
      <c r="D66" s="315" t="s">
        <v>321</v>
      </c>
      <c r="E66" s="305" t="s">
        <v>374</v>
      </c>
      <c r="F66" s="310" t="s">
        <v>377</v>
      </c>
      <c r="G66" s="306">
        <f>H66+I66</f>
        <v>0</v>
      </c>
      <c r="H66" s="307">
        <v>0</v>
      </c>
      <c r="I66" s="313">
        <v>0</v>
      </c>
      <c r="J66" s="307">
        <v>0</v>
      </c>
    </row>
    <row r="67" spans="1:10" s="119" customFormat="1" ht="110.25" customHeight="1" hidden="1" thickBot="1">
      <c r="A67" s="86">
        <v>3719770</v>
      </c>
      <c r="B67" s="308">
        <v>9770</v>
      </c>
      <c r="C67" s="327" t="s">
        <v>311</v>
      </c>
      <c r="D67" s="309" t="s">
        <v>118</v>
      </c>
      <c r="E67" s="305" t="s">
        <v>413</v>
      </c>
      <c r="F67" s="305" t="s">
        <v>412</v>
      </c>
      <c r="G67" s="306">
        <f>H67+I67</f>
        <v>0</v>
      </c>
      <c r="H67" s="307">
        <v>0</v>
      </c>
      <c r="I67" s="307">
        <v>0</v>
      </c>
      <c r="J67" s="314">
        <v>0</v>
      </c>
    </row>
    <row r="68" spans="1:10" s="119" customFormat="1" ht="215.25" customHeight="1" thickBot="1">
      <c r="A68" s="86">
        <v>3719800</v>
      </c>
      <c r="B68" s="308">
        <v>9800</v>
      </c>
      <c r="C68" s="327" t="s">
        <v>311</v>
      </c>
      <c r="D68" s="328" t="s">
        <v>431</v>
      </c>
      <c r="E68" s="305" t="s">
        <v>432</v>
      </c>
      <c r="F68" s="305" t="s">
        <v>433</v>
      </c>
      <c r="G68" s="306">
        <f>H68+I68</f>
        <v>50000</v>
      </c>
      <c r="H68" s="307">
        <v>50000</v>
      </c>
      <c r="I68" s="313">
        <v>0</v>
      </c>
      <c r="J68" s="307">
        <v>0</v>
      </c>
    </row>
    <row r="69" spans="1:11" s="7" customFormat="1" ht="30.75" customHeight="1" thickBot="1">
      <c r="A69" s="87"/>
      <c r="B69" s="219"/>
      <c r="C69" s="330" t="s">
        <v>3</v>
      </c>
      <c r="D69" s="219"/>
      <c r="E69" s="220"/>
      <c r="F69" s="220"/>
      <c r="G69" s="329">
        <f>G43+G11+G65</f>
        <v>3067759</v>
      </c>
      <c r="H69" s="329">
        <f>H43+H11+H65</f>
        <v>961441</v>
      </c>
      <c r="I69" s="329">
        <f>I43+I11+I65</f>
        <v>2106318</v>
      </c>
      <c r="J69" s="329">
        <f>J43+J11+J65</f>
        <v>2106318</v>
      </c>
      <c r="K69" s="6"/>
    </row>
    <row r="70" spans="2:10" s="7" customFormat="1" ht="67.5" customHeight="1">
      <c r="B70" s="432" t="s">
        <v>110</v>
      </c>
      <c r="C70" s="432"/>
      <c r="D70" s="205"/>
      <c r="E70" s="433" t="s">
        <v>269</v>
      </c>
      <c r="F70" s="433"/>
      <c r="G70" s="433"/>
      <c r="H70" s="433"/>
      <c r="I70" s="8"/>
      <c r="J70" s="8"/>
    </row>
  </sheetData>
  <sheetProtection/>
  <mergeCells count="17">
    <mergeCell ref="H9:H10"/>
    <mergeCell ref="I9:J9"/>
    <mergeCell ref="C12:D12"/>
    <mergeCell ref="C64:E64"/>
    <mergeCell ref="C65:E65"/>
    <mergeCell ref="B70:C70"/>
    <mergeCell ref="E70:H70"/>
    <mergeCell ref="E1:G1"/>
    <mergeCell ref="H4:I4"/>
    <mergeCell ref="C7:I7"/>
    <mergeCell ref="A9:A10"/>
    <mergeCell ref="B9:B10"/>
    <mergeCell ref="C9:C10"/>
    <mergeCell ref="D9:D10"/>
    <mergeCell ref="E9:E10"/>
    <mergeCell ref="F9:F10"/>
    <mergeCell ref="G9:G10"/>
  </mergeCells>
  <printOptions/>
  <pageMargins left="0.2" right="0.2" top="0.23" bottom="0.2" header="0.2" footer="0.2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РФВ</dc:creator>
  <cp:keywords/>
  <dc:description/>
  <cp:lastModifiedBy>Admin</cp:lastModifiedBy>
  <cp:lastPrinted>2021-07-09T08:32:51Z</cp:lastPrinted>
  <dcterms:created xsi:type="dcterms:W3CDTF">2011-01-03T08:18:12Z</dcterms:created>
  <dcterms:modified xsi:type="dcterms:W3CDTF">2021-07-09T09:09:07Z</dcterms:modified>
  <cp:category/>
  <cp:version/>
  <cp:contentType/>
  <cp:contentStatus/>
</cp:coreProperties>
</file>